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</sheets>
  <definedNames>
    <definedName name="_xlnm.Print_Area" localSheetId="0">'Текущий ремонт'!$A$1:$J$214</definedName>
  </definedNames>
  <calcPr fullCalcOnLoad="1"/>
</workbook>
</file>

<file path=xl/sharedStrings.xml><?xml version="1.0" encoding="utf-8"?>
<sst xmlns="http://schemas.openxmlformats.org/spreadsheetml/2006/main" count="214" uniqueCount="98">
  <si>
    <t>начис. факт</t>
  </si>
  <si>
    <t>дотация факт</t>
  </si>
  <si>
    <t>ИТОГО:</t>
  </si>
  <si>
    <t>Всего начисл.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</si>
  <si>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</si>
  <si>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</si>
  <si>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</si>
  <si>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</si>
  <si>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</si>
  <si>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</si>
  <si>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</si>
  <si>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</si>
  <si>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</si>
  <si>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</si>
  <si>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</si>
  <si>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</si>
  <si>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</si>
  <si>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</si>
  <si>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</si>
  <si>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</si>
  <si>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</si>
  <si>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</si>
  <si>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</si>
  <si>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 по ул. Крайняя</t>
  </si>
  <si>
    <t xml:space="preserve"> </t>
  </si>
  <si>
    <t>услуги ООО "РИЦ"</t>
  </si>
  <si>
    <t xml:space="preserve">РАСХОДЫ ПО ООО "ЛИДЕР УК" </t>
  </si>
  <si>
    <t>прочистка дороги от снега вдоль дома и подъезд к контейнерам (погрузчиком 30 мин.)</t>
  </si>
  <si>
    <t>промывка и опрессовка системы отопления</t>
  </si>
  <si>
    <t>вывоз твердых бытовых отходов</t>
  </si>
  <si>
    <t>содержание УК</t>
  </si>
  <si>
    <t xml:space="preserve">Постоян. затраты </t>
  </si>
  <si>
    <t>озеленение и благоустройство придомовой территории</t>
  </si>
  <si>
    <t>заказ реестра собственников</t>
  </si>
  <si>
    <t>покос травы на детской площадке, газонах</t>
  </si>
  <si>
    <t xml:space="preserve">    </t>
  </si>
  <si>
    <t>эл. энергия (разница между выставленными и оплаченными показаниями)</t>
  </si>
  <si>
    <t>изготовление и заливка водой снежной горки, элементов снежного городка, установка елки</t>
  </si>
  <si>
    <t>переходящий остаток на 2019 год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</si>
  <si>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</si>
  <si>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долг  с  2017 года                                                   </t>
  </si>
  <si>
    <t>2018 г.</t>
  </si>
  <si>
    <t>факт недоплата, переплата     (-/+)</t>
  </si>
  <si>
    <t>прочистка дороги от снега вдоль дома и подъезд к контейнерам (погрузчиком 27 мин.)</t>
  </si>
  <si>
    <t>теплоузел - ремонтные работы по замене кабеля ПУПНП</t>
  </si>
  <si>
    <t>установка металлических двустворчатых дверей  с доводчиками в тамбур - 4 шт</t>
  </si>
  <si>
    <t xml:space="preserve">очистка кровли с торца от снега и наледи  </t>
  </si>
  <si>
    <t>подвал - частичная замена ст. канализации (d110 - 2м.)</t>
  </si>
  <si>
    <t>кв. № 10 - частичная замена стояка канализации d 110мм. - 4м.</t>
  </si>
  <si>
    <t>на двери в подъезды установка досок объявлений - 4 шт.</t>
  </si>
  <si>
    <t xml:space="preserve">1,2,3,4п. тамбур - установка светодиодного светильника с датчиком движения - 4 шт. </t>
  </si>
  <si>
    <t>вывоз большого контейнера</t>
  </si>
  <si>
    <t xml:space="preserve">1п. 2эт. - закрыт межэтажный эл. щит  </t>
  </si>
  <si>
    <t>1п. (уличное освещение) - замена фотореле - 1 шт.</t>
  </si>
  <si>
    <t>4п. - завертка оконная - 2 шт.</t>
  </si>
  <si>
    <t>кв. № 10 - вызов в выходной день (течь стояка канализации)</t>
  </si>
  <si>
    <t>ремонт подъездов - 4 шт.</t>
  </si>
  <si>
    <t xml:space="preserve">кв. № 45- ремонт балкона, разбивка кирпичной кладки (цемент, балласт) </t>
  </si>
  <si>
    <t xml:space="preserve">IV п. - замена выключателя - 1 шт. (уличное освещение) ревизия общедомового эл. щита </t>
  </si>
  <si>
    <t>ремонт малых архитектурных форм на детской площадке</t>
  </si>
  <si>
    <t>дезинсекция подвального помещения - рассыпана отрава от блох (фенаксин - 4 шт.)</t>
  </si>
  <si>
    <t xml:space="preserve">IVп. - прочистка выпуска, дезинфекция подвального помещения (белизна - 2 бут.) </t>
  </si>
  <si>
    <t>кв. № 43 - ремонтные работы системы отопления (тройник, соединение, шар. кран)</t>
  </si>
  <si>
    <t>привезена земля - 3,3т.</t>
  </si>
  <si>
    <t>IVп. (уличн. освещение - двор) - замена в светильнике энергосберегающей лампы 11 Вт. - 1 шт.</t>
  </si>
  <si>
    <t xml:space="preserve">IVп. - прочистка выпуска, дезинфекция подвального помещения (белизна - 1 бут.) </t>
  </si>
  <si>
    <t>прочистка дороги от снега вдоль дома и подъезд к контейнерам (погрузчиком 2 час. 58 мин.)</t>
  </si>
  <si>
    <t>прочистка дороги от снега вдоль дома и подъезд к контейнерам (погрузчиком 1 час. 20 мин.)</t>
  </si>
  <si>
    <t>уход и ремонт снежной горки, элементов снежного городка</t>
  </si>
  <si>
    <t xml:space="preserve">вывоз большого контейнера </t>
  </si>
  <si>
    <t>детская площадка - волейбольная сетка</t>
  </si>
  <si>
    <t>окрашивание малых архитектурных форм на детской площадке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</si>
  <si>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</si>
  <si>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 (-/+)</t>
  </si>
  <si>
    <t>2017 г.</t>
  </si>
  <si>
    <t xml:space="preserve">переходящий долг  с  2016 года                                                   </t>
  </si>
  <si>
    <t>прочистка дороги от снега вдоль дома и подъезд к контейнерам (погрузчиком 55 мин.)</t>
  </si>
  <si>
    <t>кв. № 36, 55 - вызов аварийной службы</t>
  </si>
  <si>
    <t>прочистка дороги от снега вдоль дома и подъезд к контейнерам (погрузчиком 1 час.)</t>
  </si>
  <si>
    <t xml:space="preserve">сброс снега и наледи с  кровли </t>
  </si>
  <si>
    <t>прочистка дороги от снега вдоль дома и подъезд к контейнерам (погрузчиком 35 мин.)</t>
  </si>
  <si>
    <t>окрашены площадки под контейнера и мусорные баки</t>
  </si>
  <si>
    <t>на детскую площадку привезен речной песок - 15т.</t>
  </si>
  <si>
    <t>проверка сметной стоимости дворовой территории</t>
  </si>
  <si>
    <t xml:space="preserve">кв. № 3, 6 - замена центрального стояка канализации d 110 мм. (труба d 110 - 4,5м., манжет - 1 шт., переход чугун/пластик - 1 шт., тройник - 1 шт., герметик - 1 бал., диск для болгарки - 3 шт., монтажная пена) </t>
  </si>
  <si>
    <t xml:space="preserve">IVп. 5 эт. - замена ЭСУ - 1 шт., эл. лампочки 40Вт - 1 шт. </t>
  </si>
  <si>
    <t>дезинсекция подвального помещения</t>
  </si>
  <si>
    <t>Iп. (уличн. освещение) - замена в прожекторе лампы ДРЛ - 1 шт.</t>
  </si>
  <si>
    <t>IV п. 1 эт. (кв. № 46,47,48) - ревизия межэтажного эл. щита (0 шина - 3шт.)</t>
  </si>
  <si>
    <t xml:space="preserve">кв. № 31 - замена центрального стояка канализации d 110 мм. (труба d 110 - 9 м., манжет - 2 шт., переход чугун/пластик - 1 шт., п/отвод - 4 шт., диск отрезной - 2шт., герметик - 0,5 бал.) </t>
  </si>
  <si>
    <t>2 п. - установлен шар. кран d 15 - 1шт.  (для уборщицы)</t>
  </si>
  <si>
    <t>4п. подвал - прочистка выпуска, дезинфекция белизной - 2 бут.</t>
  </si>
  <si>
    <t xml:space="preserve">кв. № 17 - замена центрального стояка канализации d 110 мм. (труба d 110 - 2,2м., манжет - 2 шт., переход чугун/пластик - 1 шт., герметик - 1/2 бал.) </t>
  </si>
  <si>
    <t>изготовление и установка кормушек для птиц, обрезка кустарников и благоустройство придомовой территории</t>
  </si>
  <si>
    <t>кв. № 53 - нарощена канализационная труба в чердаке (труба d 110 - 2м.)</t>
  </si>
  <si>
    <t>на улице - подключение елочной гирлянды (гирлянда - 4 шт., кабель - 30 м., гофра - 30м.)</t>
  </si>
  <si>
    <t>прочистка дороги от снега вдоль дома и подъезд к контейнерам (погрузчиком 50 мин.)</t>
  </si>
  <si>
    <t>переходящий остаток на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</si>
</sst>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7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b/>
      <sz val="9"/>
      <color indexed="40"/>
      <name val="Arial Cyr"/>
      <family val="0"/>
    </font>
    <font>
      <b/>
      <sz val="9"/>
      <color indexed="30"/>
      <name val="Arial Cyr"/>
      <family val="0"/>
    </font>
    <font>
      <sz val="9"/>
      <color indexed="40"/>
      <name val="Arial Cyr"/>
      <family val="0"/>
    </font>
    <font>
      <sz val="9"/>
      <color indexed="30"/>
      <name val="Arial Cyr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b/>
      <sz val="9"/>
      <color rgb="FF00B0F0"/>
      <name val="Arial Cyr"/>
      <family val="0"/>
    </font>
    <font>
      <b/>
      <sz val="9"/>
      <color rgb="FF0070C0"/>
      <name val="Arial Cyr"/>
      <family val="0"/>
    </font>
    <font>
      <sz val="9"/>
      <color rgb="FF00B0F0"/>
      <name val="Arial Cyr"/>
      <family val="0"/>
    </font>
    <font>
      <sz val="9"/>
      <color rgb="FF0070C0"/>
      <name val="Arial Cyr"/>
      <family val="0"/>
    </font>
    <font>
      <b/>
      <sz val="9"/>
      <color theme="0"/>
      <name val="Arial Cyr"/>
      <family val="0"/>
    </font>
    <font>
      <b/>
      <sz val="9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6" fillId="0" borderId="0">
      <alignment horizontal="left" vertical="top"/>
      <protection/>
    </xf>
    <xf numFmtId="0" fontId="44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7" fillId="0" borderId="0">
      <alignment horizontal="left" vertical="top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49" fontId="5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4" fillId="35" borderId="26" xfId="0" applyNumberFormat="1" applyFont="1" applyFill="1" applyBorder="1" applyAlignment="1">
      <alignment/>
    </xf>
    <xf numFmtId="0" fontId="4" fillId="0" borderId="27" xfId="0" applyFont="1" applyBorder="1" applyAlignment="1">
      <alignment horizontal="left" wrapText="1"/>
    </xf>
    <xf numFmtId="0" fontId="5" fillId="34" borderId="14" xfId="0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0" fontId="4" fillId="36" borderId="24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right" vertical="center"/>
    </xf>
    <xf numFmtId="0" fontId="4" fillId="36" borderId="27" xfId="0" applyFont="1" applyFill="1" applyBorder="1" applyAlignment="1">
      <alignment horizontal="left" wrapText="1"/>
    </xf>
    <xf numFmtId="0" fontId="4" fillId="36" borderId="28" xfId="0" applyNumberFormat="1" applyFont="1" applyFill="1" applyBorder="1" applyAlignment="1">
      <alignment vertical="center"/>
    </xf>
    <xf numFmtId="0" fontId="4" fillId="36" borderId="29" xfId="0" applyFont="1" applyFill="1" applyBorder="1" applyAlignment="1">
      <alignment horizontal="left" wrapText="1"/>
    </xf>
    <xf numFmtId="0" fontId="4" fillId="36" borderId="28" xfId="0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right" vertical="center"/>
    </xf>
    <xf numFmtId="0" fontId="4" fillId="36" borderId="15" xfId="0" applyNumberFormat="1" applyFont="1" applyFill="1" applyBorder="1" applyAlignment="1">
      <alignment vertical="center"/>
    </xf>
    <xf numFmtId="0" fontId="4" fillId="36" borderId="13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5" fillId="33" borderId="13" xfId="0" applyFont="1" applyFill="1" applyBorder="1" applyAlignment="1">
      <alignment horizontal="right" vertical="center"/>
    </xf>
    <xf numFmtId="2" fontId="5" fillId="36" borderId="30" xfId="0" applyNumberFormat="1" applyFont="1" applyFill="1" applyBorder="1" applyAlignment="1">
      <alignment/>
    </xf>
    <xf numFmtId="2" fontId="5" fillId="36" borderId="31" xfId="0" applyNumberFormat="1" applyFont="1" applyFill="1" applyBorder="1" applyAlignment="1">
      <alignment horizontal="right"/>
    </xf>
    <xf numFmtId="2" fontId="7" fillId="36" borderId="31" xfId="44" applyNumberFormat="1" applyFont="1" applyFill="1" applyBorder="1" applyAlignment="1">
      <alignment horizontal="right" vertical="top" wrapText="1"/>
      <protection/>
    </xf>
    <xf numFmtId="0" fontId="7" fillId="36" borderId="31" xfId="37" applyFont="1" applyFill="1" applyBorder="1" applyAlignment="1" quotePrefix="1">
      <alignment horizontal="right" vertical="center" wrapText="1"/>
      <protection/>
    </xf>
    <xf numFmtId="2" fontId="5" fillId="36" borderId="32" xfId="0" applyNumberFormat="1" applyFont="1" applyFill="1" applyBorder="1" applyAlignment="1">
      <alignment horizontal="right"/>
    </xf>
    <xf numFmtId="2" fontId="5" fillId="36" borderId="30" xfId="0" applyNumberFormat="1" applyFont="1" applyFill="1" applyBorder="1" applyAlignment="1">
      <alignment horizontal="right"/>
    </xf>
    <xf numFmtId="2" fontId="66" fillId="36" borderId="19" xfId="0" applyNumberFormat="1" applyFont="1" applyFill="1" applyBorder="1" applyAlignment="1">
      <alignment/>
    </xf>
    <xf numFmtId="2" fontId="66" fillId="36" borderId="20" xfId="0" applyNumberFormat="1" applyFont="1" applyFill="1" applyBorder="1" applyAlignment="1">
      <alignment horizontal="right"/>
    </xf>
    <xf numFmtId="2" fontId="66" fillId="36" borderId="33" xfId="0" applyNumberFormat="1" applyFont="1" applyFill="1" applyBorder="1" applyAlignment="1">
      <alignment horizontal="right"/>
    </xf>
    <xf numFmtId="2" fontId="66" fillId="36" borderId="0" xfId="0" applyNumberFormat="1" applyFont="1" applyFill="1" applyBorder="1" applyAlignment="1">
      <alignment horizontal="right"/>
    </xf>
    <xf numFmtId="2" fontId="65" fillId="36" borderId="34" xfId="0" applyNumberFormat="1" applyFont="1" applyFill="1" applyBorder="1" applyAlignment="1">
      <alignment horizontal="right"/>
    </xf>
    <xf numFmtId="2" fontId="65" fillId="36" borderId="0" xfId="0" applyNumberFormat="1" applyFont="1" applyFill="1" applyBorder="1" applyAlignment="1">
      <alignment horizontal="right"/>
    </xf>
    <xf numFmtId="2" fontId="65" fillId="36" borderId="35" xfId="0" applyNumberFormat="1" applyFont="1" applyFill="1" applyBorder="1" applyAlignment="1">
      <alignment horizontal="right"/>
    </xf>
    <xf numFmtId="2" fontId="66" fillId="36" borderId="34" xfId="0" applyNumberFormat="1" applyFont="1" applyFill="1" applyBorder="1" applyAlignment="1">
      <alignment/>
    </xf>
    <xf numFmtId="2" fontId="66" fillId="36" borderId="35" xfId="0" applyNumberFormat="1" applyFont="1" applyFill="1" applyBorder="1" applyAlignment="1">
      <alignment horizontal="right"/>
    </xf>
    <xf numFmtId="2" fontId="66" fillId="36" borderId="34" xfId="0" applyNumberFormat="1" applyFont="1" applyFill="1" applyBorder="1" applyAlignment="1">
      <alignment horizontal="right"/>
    </xf>
    <xf numFmtId="2" fontId="66" fillId="36" borderId="25" xfId="0" applyNumberFormat="1" applyFont="1" applyFill="1" applyBorder="1" applyAlignment="1">
      <alignment/>
    </xf>
    <xf numFmtId="2" fontId="66" fillId="36" borderId="36" xfId="0" applyNumberFormat="1" applyFont="1" applyFill="1" applyBorder="1" applyAlignment="1">
      <alignment horizontal="right"/>
    </xf>
    <xf numFmtId="2" fontId="66" fillId="36" borderId="37" xfId="0" applyNumberFormat="1" applyFont="1" applyFill="1" applyBorder="1" applyAlignment="1">
      <alignment horizontal="right"/>
    </xf>
    <xf numFmtId="2" fontId="66" fillId="36" borderId="25" xfId="0" applyNumberFormat="1" applyFont="1" applyFill="1" applyBorder="1" applyAlignment="1">
      <alignment horizontal="right"/>
    </xf>
    <xf numFmtId="2" fontId="65" fillId="36" borderId="25" xfId="0" applyNumberFormat="1" applyFont="1" applyFill="1" applyBorder="1" applyAlignment="1">
      <alignment horizontal="right"/>
    </xf>
    <xf numFmtId="2" fontId="65" fillId="36" borderId="36" xfId="0" applyNumberFormat="1" applyFont="1" applyFill="1" applyBorder="1" applyAlignment="1">
      <alignment horizontal="right"/>
    </xf>
    <xf numFmtId="2" fontId="65" fillId="36" borderId="37" xfId="0" applyNumberFormat="1" applyFont="1" applyFill="1" applyBorder="1" applyAlignment="1">
      <alignment horizontal="right"/>
    </xf>
    <xf numFmtId="2" fontId="1" fillId="36" borderId="30" xfId="0" applyNumberFormat="1" applyFont="1" applyFill="1" applyBorder="1" applyAlignment="1">
      <alignment horizontal="right"/>
    </xf>
    <xf numFmtId="2" fontId="1" fillId="36" borderId="32" xfId="0" applyNumberFormat="1" applyFont="1" applyFill="1" applyBorder="1" applyAlignment="1">
      <alignment horizontal="right"/>
    </xf>
    <xf numFmtId="2" fontId="1" fillId="36" borderId="26" xfId="0" applyNumberFormat="1" applyFont="1" applyFill="1" applyBorder="1" applyAlignment="1">
      <alignment horizontal="right"/>
    </xf>
    <xf numFmtId="0" fontId="4" fillId="36" borderId="38" xfId="0" applyFont="1" applyFill="1" applyBorder="1" applyAlignment="1">
      <alignment horizontal="left" wrapText="1"/>
    </xf>
    <xf numFmtId="2" fontId="4" fillId="36" borderId="39" xfId="0" applyNumberFormat="1" applyFont="1" applyFill="1" applyBorder="1" applyAlignment="1">
      <alignment vertical="center"/>
    </xf>
    <xf numFmtId="2" fontId="4" fillId="36" borderId="28" xfId="0" applyNumberFormat="1" applyFont="1" applyFill="1" applyBorder="1" applyAlignment="1">
      <alignment/>
    </xf>
    <xf numFmtId="0" fontId="4" fillId="36" borderId="40" xfId="0" applyFont="1" applyFill="1" applyBorder="1" applyAlignment="1">
      <alignment horizontal="left" wrapText="1"/>
    </xf>
    <xf numFmtId="2" fontId="4" fillId="36" borderId="28" xfId="0" applyNumberFormat="1" applyFont="1" applyFill="1" applyBorder="1" applyAlignment="1">
      <alignment vertical="center"/>
    </xf>
    <xf numFmtId="2" fontId="4" fillId="36" borderId="24" xfId="0" applyNumberFormat="1" applyFont="1" applyFill="1" applyBorder="1" applyAlignment="1">
      <alignment/>
    </xf>
    <xf numFmtId="2" fontId="66" fillId="36" borderId="0" xfId="0" applyNumberFormat="1" applyFont="1" applyFill="1" applyBorder="1" applyAlignment="1">
      <alignment/>
    </xf>
    <xf numFmtId="2" fontId="66" fillId="36" borderId="36" xfId="0" applyNumberFormat="1" applyFont="1" applyFill="1" applyBorder="1" applyAlignment="1">
      <alignment/>
    </xf>
    <xf numFmtId="0" fontId="4" fillId="36" borderId="24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vertical="center" wrapText="1"/>
    </xf>
    <xf numFmtId="0" fontId="4" fillId="36" borderId="24" xfId="0" applyFont="1" applyFill="1" applyBorder="1" applyAlignment="1">
      <alignment vertical="center"/>
    </xf>
    <xf numFmtId="0" fontId="4" fillId="36" borderId="28" xfId="0" applyNumberFormat="1" applyFont="1" applyFill="1" applyBorder="1" applyAlignment="1">
      <alignment/>
    </xf>
    <xf numFmtId="0" fontId="4" fillId="36" borderId="29" xfId="0" applyNumberFormat="1" applyFont="1" applyFill="1" applyBorder="1" applyAlignment="1">
      <alignment/>
    </xf>
    <xf numFmtId="0" fontId="4" fillId="36" borderId="35" xfId="0" applyFont="1" applyFill="1" applyBorder="1" applyAlignment="1">
      <alignment horizontal="left" wrapText="1"/>
    </xf>
    <xf numFmtId="2" fontId="5" fillId="36" borderId="41" xfId="0" applyNumberFormat="1" applyFont="1" applyFill="1" applyBorder="1" applyAlignment="1">
      <alignment horizontal="right"/>
    </xf>
    <xf numFmtId="2" fontId="5" fillId="36" borderId="42" xfId="0" applyNumberFormat="1" applyFont="1" applyFill="1" applyBorder="1" applyAlignment="1">
      <alignment horizontal="right"/>
    </xf>
    <xf numFmtId="2" fontId="5" fillId="36" borderId="14" xfId="0" applyNumberFormat="1" applyFont="1" applyFill="1" applyBorder="1" applyAlignment="1">
      <alignment/>
    </xf>
    <xf numFmtId="2" fontId="5" fillId="36" borderId="14" xfId="0" applyNumberFormat="1" applyFont="1" applyFill="1" applyBorder="1" applyAlignment="1">
      <alignment horizontal="right"/>
    </xf>
    <xf numFmtId="0" fontId="4" fillId="36" borderId="24" xfId="0" applyNumberFormat="1" applyFont="1" applyFill="1" applyBorder="1" applyAlignment="1">
      <alignment vertical="center"/>
    </xf>
    <xf numFmtId="0" fontId="4" fillId="36" borderId="29" xfId="0" applyNumberFormat="1" applyFont="1" applyFill="1" applyBorder="1" applyAlignment="1">
      <alignment vertical="center"/>
    </xf>
    <xf numFmtId="1" fontId="4" fillId="36" borderId="28" xfId="0" applyNumberFormat="1" applyFont="1" applyFill="1" applyBorder="1" applyAlignment="1">
      <alignment horizontal="right" vertical="center"/>
    </xf>
    <xf numFmtId="0" fontId="4" fillId="36" borderId="40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wrapText="1"/>
    </xf>
    <xf numFmtId="2" fontId="5" fillId="36" borderId="32" xfId="0" applyNumberFormat="1" applyFont="1" applyFill="1" applyBorder="1" applyAlignment="1">
      <alignment/>
    </xf>
    <xf numFmtId="0" fontId="4" fillId="36" borderId="37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left" wrapText="1"/>
    </xf>
    <xf numFmtId="0" fontId="4" fillId="36" borderId="24" xfId="0" applyNumberFormat="1" applyFont="1" applyFill="1" applyBorder="1" applyAlignment="1">
      <alignment/>
    </xf>
    <xf numFmtId="0" fontId="65" fillId="33" borderId="29" xfId="0" applyFont="1" applyFill="1" applyBorder="1" applyAlignment="1">
      <alignment horizontal="left" wrapText="1"/>
    </xf>
    <xf numFmtId="2" fontId="8" fillId="36" borderId="28" xfId="0" applyNumberFormat="1" applyFont="1" applyFill="1" applyBorder="1" applyAlignment="1">
      <alignment horizontal="right"/>
    </xf>
    <xf numFmtId="0" fontId="8" fillId="36" borderId="24" xfId="0" applyNumberFormat="1" applyFont="1" applyFill="1" applyBorder="1" applyAlignment="1">
      <alignment horizontal="right" vertical="center"/>
    </xf>
    <xf numFmtId="0" fontId="4" fillId="36" borderId="44" xfId="0" applyNumberFormat="1" applyFont="1" applyFill="1" applyBorder="1" applyAlignment="1">
      <alignment vertical="center"/>
    </xf>
    <xf numFmtId="0" fontId="4" fillId="36" borderId="28" xfId="0" applyFont="1" applyFill="1" applyBorder="1" applyAlignment="1">
      <alignment horizontal="left" wrapText="1"/>
    </xf>
    <xf numFmtId="0" fontId="8" fillId="36" borderId="24" xfId="0" applyFont="1" applyFill="1" applyBorder="1" applyAlignment="1">
      <alignment horizontal="left" wrapText="1"/>
    </xf>
    <xf numFmtId="0" fontId="8" fillId="36" borderId="24" xfId="0" applyFont="1" applyFill="1" applyBorder="1" applyAlignment="1">
      <alignment horizontal="left" vertical="center" wrapText="1"/>
    </xf>
    <xf numFmtId="0" fontId="8" fillId="36" borderId="45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2" fontId="4" fillId="36" borderId="24" xfId="0" applyNumberFormat="1" applyFont="1" applyFill="1" applyBorder="1" applyAlignment="1">
      <alignment vertical="center"/>
    </xf>
    <xf numFmtId="0" fontId="4" fillId="36" borderId="46" xfId="0" applyFont="1" applyFill="1" applyBorder="1" applyAlignment="1">
      <alignment horizontal="left" vertical="center" wrapText="1"/>
    </xf>
    <xf numFmtId="0" fontId="8" fillId="36" borderId="27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1" fontId="4" fillId="36" borderId="13" xfId="0" applyNumberFormat="1" applyFont="1" applyFill="1" applyBorder="1" applyAlignment="1">
      <alignment horizontal="right" vertical="center"/>
    </xf>
    <xf numFmtId="2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/>
    </xf>
    <xf numFmtId="0" fontId="4" fillId="0" borderId="38" xfId="0" applyFont="1" applyBorder="1" applyAlignment="1">
      <alignment horizontal="left" wrapText="1"/>
    </xf>
    <xf numFmtId="2" fontId="4" fillId="0" borderId="39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/>
    </xf>
    <xf numFmtId="2" fontId="67" fillId="0" borderId="20" xfId="0" applyNumberFormat="1" applyFont="1" applyBorder="1" applyAlignment="1">
      <alignment horizontal="right"/>
    </xf>
    <xf numFmtId="2" fontId="68" fillId="0" borderId="2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68" fillId="0" borderId="35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2" fontId="4" fillId="0" borderId="34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70" fillId="0" borderId="35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/>
    </xf>
    <xf numFmtId="2" fontId="5" fillId="0" borderId="35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horizontal="right"/>
    </xf>
    <xf numFmtId="2" fontId="69" fillId="0" borderId="36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4" fillId="0" borderId="46" xfId="0" applyFont="1" applyBorder="1" applyAlignment="1">
      <alignment horizontal="left" wrapText="1"/>
    </xf>
    <xf numFmtId="0" fontId="4" fillId="0" borderId="24" xfId="0" applyFont="1" applyBorder="1" applyAlignment="1">
      <alignment horizontal="right" vertical="center"/>
    </xf>
    <xf numFmtId="2" fontId="67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71" fillId="0" borderId="0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 wrapText="1"/>
    </xf>
    <xf numFmtId="2" fontId="68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40" xfId="0" applyFont="1" applyBorder="1" applyAlignment="1">
      <alignment horizontal="left" wrapText="1"/>
    </xf>
    <xf numFmtId="2" fontId="72" fillId="0" borderId="3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2" fontId="67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68" fillId="0" borderId="36" xfId="0" applyNumberFormat="1" applyFont="1" applyBorder="1" applyAlignment="1">
      <alignment/>
    </xf>
    <xf numFmtId="2" fontId="68" fillId="0" borderId="37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 wrapText="1"/>
    </xf>
    <xf numFmtId="2" fontId="4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68" fillId="0" borderId="20" xfId="0" applyNumberFormat="1" applyFont="1" applyBorder="1" applyAlignment="1">
      <alignment/>
    </xf>
    <xf numFmtId="2" fontId="68" fillId="0" borderId="33" xfId="0" applyNumberFormat="1" applyFont="1" applyBorder="1" applyAlignment="1">
      <alignment horizontal="right"/>
    </xf>
    <xf numFmtId="0" fontId="4" fillId="36" borderId="48" xfId="0" applyFont="1" applyFill="1" applyBorder="1" applyAlignment="1">
      <alignment horizontal="left" wrapText="1"/>
    </xf>
    <xf numFmtId="0" fontId="4" fillId="36" borderId="39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vertical="center"/>
    </xf>
    <xf numFmtId="2" fontId="70" fillId="0" borderId="36" xfId="0" applyNumberFormat="1" applyFont="1" applyBorder="1" applyAlignment="1">
      <alignment horizontal="right"/>
    </xf>
    <xf numFmtId="2" fontId="70" fillId="0" borderId="37" xfId="0" applyNumberFormat="1" applyFont="1" applyBorder="1" applyAlignment="1">
      <alignment horizontal="right"/>
    </xf>
    <xf numFmtId="0" fontId="4" fillId="0" borderId="37" xfId="0" applyFont="1" applyBorder="1" applyAlignment="1">
      <alignment horizontal="left" wrapText="1"/>
    </xf>
    <xf numFmtId="0" fontId="4" fillId="0" borderId="13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48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vertical="center"/>
    </xf>
    <xf numFmtId="2" fontId="68" fillId="0" borderId="34" xfId="0" applyNumberFormat="1" applyFont="1" applyBorder="1" applyAlignment="1">
      <alignment horizontal="right"/>
    </xf>
    <xf numFmtId="2" fontId="68" fillId="0" borderId="0" xfId="0" applyNumberFormat="1" applyFont="1" applyBorder="1" applyAlignment="1">
      <alignment horizontal="right"/>
    </xf>
    <xf numFmtId="2" fontId="68" fillId="0" borderId="25" xfId="0" applyNumberFormat="1" applyFont="1" applyBorder="1" applyAlignment="1">
      <alignment horizontal="right"/>
    </xf>
    <xf numFmtId="2" fontId="68" fillId="0" borderId="36" xfId="0" applyNumberFormat="1" applyFont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42" xfId="0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2" fontId="1" fillId="33" borderId="14" xfId="0" applyNumberFormat="1" applyFont="1" applyFill="1" applyBorder="1" applyAlignment="1">
      <alignment horizontal="right" vertical="center"/>
    </xf>
    <xf numFmtId="2" fontId="1" fillId="34" borderId="14" xfId="0" applyNumberFormat="1" applyFont="1" applyFill="1" applyBorder="1" applyAlignment="1">
      <alignment vertical="center"/>
    </xf>
    <xf numFmtId="2" fontId="1" fillId="33" borderId="14" xfId="0" applyNumberFormat="1" applyFont="1" applyFill="1" applyBorder="1" applyAlignment="1">
      <alignment vertical="center"/>
    </xf>
    <xf numFmtId="2" fontId="5" fillId="34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view="pageBreakPreview" zoomScaleNormal="112" zoomScaleSheetLayoutView="100" zoomScalePageLayoutView="0" workbookViewId="0" topLeftCell="A94">
      <selection activeCell="E109" sqref="E109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00390625" style="0" customWidth="1"/>
    <col min="4" max="4" width="7.75390625" style="0" customWidth="1"/>
    <col min="5" max="5" width="11.00390625" style="0" customWidth="1"/>
    <col min="6" max="6" width="10.125" style="0" customWidth="1"/>
    <col min="7" max="7" width="9.625" style="0" customWidth="1"/>
    <col min="8" max="8" width="9.875" style="0" customWidth="1"/>
    <col min="9" max="9" width="47.6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13.5" customHeight="1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6.5" thickBot="1">
      <c r="A2" s="196" t="s">
        <v>23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" customHeight="1" thickBot="1">
      <c r="A3" s="197"/>
      <c r="B3" s="200" t="s">
        <v>22</v>
      </c>
      <c r="C3" s="201"/>
      <c r="D3" s="201"/>
      <c r="E3" s="202"/>
      <c r="F3" s="200" t="s">
        <v>26</v>
      </c>
      <c r="G3" s="201"/>
      <c r="H3" s="201"/>
      <c r="I3" s="201"/>
      <c r="J3" s="202"/>
    </row>
    <row r="4" spans="1:10" ht="13.5" thickBot="1">
      <c r="A4" s="198"/>
      <c r="B4" s="187" t="s">
        <v>0</v>
      </c>
      <c r="C4" s="203" t="s">
        <v>73</v>
      </c>
      <c r="D4" s="187" t="s">
        <v>1</v>
      </c>
      <c r="E4" s="187" t="s">
        <v>2</v>
      </c>
      <c r="F4" s="187" t="s">
        <v>3</v>
      </c>
      <c r="G4" s="187" t="s">
        <v>31</v>
      </c>
      <c r="H4" s="187" t="s">
        <v>4</v>
      </c>
      <c r="I4" s="190" t="s">
        <v>5</v>
      </c>
      <c r="J4" s="191"/>
    </row>
    <row r="5" spans="1:10" ht="32.25" customHeight="1" thickBot="1">
      <c r="A5" s="199"/>
      <c r="B5" s="189"/>
      <c r="C5" s="204"/>
      <c r="D5" s="189"/>
      <c r="E5" s="189"/>
      <c r="F5" s="188"/>
      <c r="G5" s="188"/>
      <c r="H5" s="185"/>
      <c r="I5" s="15" t="s">
        <v>6</v>
      </c>
      <c r="J5" s="5" t="s">
        <v>7</v>
      </c>
    </row>
    <row r="6" spans="1:10" ht="13.5" thickBot="1">
      <c r="A6" s="14" t="s">
        <v>74</v>
      </c>
      <c r="B6" s="192"/>
      <c r="C6" s="193"/>
      <c r="D6" s="193"/>
      <c r="E6" s="194"/>
      <c r="F6" s="12"/>
      <c r="G6" s="13"/>
      <c r="H6" s="13"/>
      <c r="I6" s="27" t="s">
        <v>75</v>
      </c>
      <c r="J6" s="28">
        <v>22710.29</v>
      </c>
    </row>
    <row r="7" spans="1:10" ht="13.5" thickBot="1">
      <c r="A7" s="184" t="s">
        <v>8</v>
      </c>
      <c r="B7" s="111">
        <f>16.83*3033.2015</f>
        <v>51048.781245</v>
      </c>
      <c r="C7" s="112">
        <f>E7-B7</f>
        <v>-2985.101244999998</v>
      </c>
      <c r="D7" s="113"/>
      <c r="E7" s="112">
        <v>48063.68</v>
      </c>
      <c r="F7" s="114">
        <f>B7*1</f>
        <v>51048.781245</v>
      </c>
      <c r="G7" s="115">
        <f>8.23*3033.2</f>
        <v>24963.236</v>
      </c>
      <c r="H7" s="112">
        <f>F7-G7+C7</f>
        <v>23100.444</v>
      </c>
      <c r="I7" s="116" t="s">
        <v>25</v>
      </c>
      <c r="J7" s="117">
        <f>1.15*3033.2</f>
        <v>3488.1799999999994</v>
      </c>
    </row>
    <row r="8" spans="1:10" ht="12.75">
      <c r="A8" s="185"/>
      <c r="B8" s="118"/>
      <c r="C8" s="119"/>
      <c r="D8" s="120"/>
      <c r="E8" s="121"/>
      <c r="F8" s="122"/>
      <c r="G8" s="123"/>
      <c r="H8" s="124"/>
      <c r="I8" s="26" t="s">
        <v>29</v>
      </c>
      <c r="J8" s="125">
        <f>1.15*3033.2</f>
        <v>3488.1799999999994</v>
      </c>
    </row>
    <row r="9" spans="1:10" ht="12.75">
      <c r="A9" s="185"/>
      <c r="B9" s="126"/>
      <c r="C9" s="127"/>
      <c r="D9" s="128"/>
      <c r="E9" s="129"/>
      <c r="F9" s="128"/>
      <c r="G9" s="128"/>
      <c r="H9" s="130"/>
      <c r="I9" s="26" t="s">
        <v>30</v>
      </c>
      <c r="J9" s="125">
        <f>2.49*3033.2</f>
        <v>7552.668000000001</v>
      </c>
    </row>
    <row r="10" spans="1:10" ht="24" customHeight="1">
      <c r="A10" s="185"/>
      <c r="B10" s="131"/>
      <c r="C10" s="122"/>
      <c r="D10" s="122"/>
      <c r="E10" s="132"/>
      <c r="F10" s="128"/>
      <c r="G10" s="128"/>
      <c r="H10" s="130"/>
      <c r="I10" s="19" t="s">
        <v>76</v>
      </c>
      <c r="J10" s="133">
        <v>1375</v>
      </c>
    </row>
    <row r="11" spans="1:10" ht="12.75" customHeight="1" thickBot="1">
      <c r="A11" s="185"/>
      <c r="B11" s="134"/>
      <c r="C11" s="135"/>
      <c r="D11" s="136"/>
      <c r="E11" s="137"/>
      <c r="F11" s="128"/>
      <c r="G11" s="128"/>
      <c r="H11" s="130"/>
      <c r="I11" s="138" t="s">
        <v>77</v>
      </c>
      <c r="J11" s="139">
        <v>860</v>
      </c>
    </row>
    <row r="12" spans="1:10" ht="13.5" thickBot="1">
      <c r="A12" s="184" t="s">
        <v>9</v>
      </c>
      <c r="B12" s="111">
        <f>16.83*3033.2015</f>
        <v>51048.781245</v>
      </c>
      <c r="C12" s="112">
        <f>E12-B12</f>
        <v>4290.028754999999</v>
      </c>
      <c r="D12" s="113"/>
      <c r="E12" s="112">
        <v>55338.81</v>
      </c>
      <c r="F12" s="114">
        <f>B12*1</f>
        <v>51048.781245</v>
      </c>
      <c r="G12" s="115">
        <f>8.23*3033.2</f>
        <v>24963.236</v>
      </c>
      <c r="H12" s="112">
        <f>F12-G12+C12</f>
        <v>30375.573999999997</v>
      </c>
      <c r="I12" s="116" t="s">
        <v>25</v>
      </c>
      <c r="J12" s="117">
        <f>1.15*3033.2</f>
        <v>3488.1799999999994</v>
      </c>
    </row>
    <row r="13" spans="1:10" ht="12.75">
      <c r="A13" s="185"/>
      <c r="B13" s="131"/>
      <c r="C13" s="140"/>
      <c r="D13" s="122"/>
      <c r="E13" s="132"/>
      <c r="F13" s="141"/>
      <c r="G13" s="123"/>
      <c r="H13" s="124"/>
      <c r="I13" s="26" t="s">
        <v>29</v>
      </c>
      <c r="J13" s="125">
        <f>1.15*3033.2</f>
        <v>3488.1799999999994</v>
      </c>
    </row>
    <row r="14" spans="1:10" ht="12.75">
      <c r="A14" s="185"/>
      <c r="B14" s="131"/>
      <c r="C14" s="140"/>
      <c r="D14" s="122"/>
      <c r="E14" s="132"/>
      <c r="F14" s="141"/>
      <c r="G14" s="123"/>
      <c r="H14" s="124"/>
      <c r="I14" s="26" t="s">
        <v>30</v>
      </c>
      <c r="J14" s="125">
        <f>2.49*3033.2</f>
        <v>7552.668000000001</v>
      </c>
    </row>
    <row r="15" spans="1:10" ht="24">
      <c r="A15" s="185"/>
      <c r="B15" s="131"/>
      <c r="C15" s="140"/>
      <c r="D15" s="122"/>
      <c r="E15" s="132"/>
      <c r="F15" s="141"/>
      <c r="G15" s="123"/>
      <c r="H15" s="124"/>
      <c r="I15" s="19" t="s">
        <v>78</v>
      </c>
      <c r="J15" s="133">
        <v>1500</v>
      </c>
    </row>
    <row r="16" spans="1:10" ht="18" customHeight="1" thickBot="1">
      <c r="A16" s="185"/>
      <c r="B16" s="126"/>
      <c r="C16" s="127"/>
      <c r="D16" s="128"/>
      <c r="E16" s="129"/>
      <c r="F16" s="126"/>
      <c r="G16" s="128"/>
      <c r="H16" s="130"/>
      <c r="I16" s="26" t="s">
        <v>79</v>
      </c>
      <c r="J16" s="139">
        <v>2245</v>
      </c>
    </row>
    <row r="17" spans="1:10" ht="12.75" customHeight="1" thickBot="1">
      <c r="A17" s="184" t="s">
        <v>10</v>
      </c>
      <c r="B17" s="111">
        <f>16.83*3033.2015</f>
        <v>51048.781245</v>
      </c>
      <c r="C17" s="112">
        <f>E17-B17</f>
        <v>410.5387550000014</v>
      </c>
      <c r="D17" s="113"/>
      <c r="E17" s="112">
        <v>51459.32</v>
      </c>
      <c r="F17" s="114">
        <f>B17*1</f>
        <v>51048.781245</v>
      </c>
      <c r="G17" s="115">
        <f>8.23*3033.2</f>
        <v>24963.236</v>
      </c>
      <c r="H17" s="112">
        <f>F17-G17+C17</f>
        <v>26496.084</v>
      </c>
      <c r="I17" s="116" t="s">
        <v>25</v>
      </c>
      <c r="J17" s="117">
        <f>1.15*3033.2</f>
        <v>3488.1799999999994</v>
      </c>
    </row>
    <row r="18" spans="1:10" ht="12.75">
      <c r="A18" s="185"/>
      <c r="B18" s="131"/>
      <c r="C18" s="140"/>
      <c r="D18" s="122"/>
      <c r="E18" s="132"/>
      <c r="F18" s="141"/>
      <c r="G18" s="123"/>
      <c r="H18" s="124"/>
      <c r="I18" s="26" t="s">
        <v>29</v>
      </c>
      <c r="J18" s="125">
        <f>1.15*3033.2</f>
        <v>3488.1799999999994</v>
      </c>
    </row>
    <row r="19" spans="1:10" ht="12.75" customHeight="1">
      <c r="A19" s="185"/>
      <c r="B19" s="131"/>
      <c r="C19" s="140"/>
      <c r="D19" s="122"/>
      <c r="E19" s="132"/>
      <c r="F19" s="141"/>
      <c r="G19" s="123"/>
      <c r="H19" s="124"/>
      <c r="I19" s="26" t="s">
        <v>30</v>
      </c>
      <c r="J19" s="125">
        <f>2.49*3033.2</f>
        <v>7552.668000000001</v>
      </c>
    </row>
    <row r="20" spans="1:10" ht="12.75" customHeight="1" thickBot="1">
      <c r="A20" s="185"/>
      <c r="B20" s="131"/>
      <c r="C20" s="142"/>
      <c r="D20" s="122"/>
      <c r="E20" s="132"/>
      <c r="F20" s="141"/>
      <c r="G20" s="123"/>
      <c r="H20" s="124"/>
      <c r="I20" s="19" t="s">
        <v>27</v>
      </c>
      <c r="J20" s="32">
        <v>750</v>
      </c>
    </row>
    <row r="21" spans="1:10" ht="12.75" customHeight="1" thickBot="1">
      <c r="A21" s="184" t="s">
        <v>11</v>
      </c>
      <c r="B21" s="111">
        <f>16.83*3033.2015</f>
        <v>51048.781245</v>
      </c>
      <c r="C21" s="112">
        <f>E21-B21</f>
        <v>-5180.451244999997</v>
      </c>
      <c r="D21" s="113"/>
      <c r="E21" s="112">
        <v>45868.33</v>
      </c>
      <c r="F21" s="114">
        <f>B21*1</f>
        <v>51048.781245</v>
      </c>
      <c r="G21" s="115">
        <f>8.23*3033.2</f>
        <v>24963.236</v>
      </c>
      <c r="H21" s="112">
        <f>F21-G21+C21</f>
        <v>20905.094</v>
      </c>
      <c r="I21" s="116" t="s">
        <v>25</v>
      </c>
      <c r="J21" s="117">
        <f>1.15*3033.2</f>
        <v>3488.1799999999994</v>
      </c>
    </row>
    <row r="22" spans="1:10" ht="12.75" customHeight="1">
      <c r="A22" s="185"/>
      <c r="B22" s="131"/>
      <c r="C22" s="140"/>
      <c r="D22" s="122"/>
      <c r="E22" s="132"/>
      <c r="F22" s="141"/>
      <c r="G22" s="123"/>
      <c r="H22" s="124"/>
      <c r="I22" s="26" t="s">
        <v>29</v>
      </c>
      <c r="J22" s="125">
        <f>1.15*3033.2</f>
        <v>3488.1799999999994</v>
      </c>
    </row>
    <row r="23" spans="1:10" ht="12.75" customHeight="1">
      <c r="A23" s="185"/>
      <c r="B23" s="131"/>
      <c r="C23" s="140"/>
      <c r="D23" s="122"/>
      <c r="E23" s="132"/>
      <c r="F23" s="141"/>
      <c r="G23" s="123"/>
      <c r="H23" s="124"/>
      <c r="I23" s="26" t="s">
        <v>30</v>
      </c>
      <c r="J23" s="125">
        <f>2.49*3033.2</f>
        <v>7552.668000000001</v>
      </c>
    </row>
    <row r="24" spans="1:10" ht="24.75" thickBot="1">
      <c r="A24" s="185"/>
      <c r="B24" s="126"/>
      <c r="C24" s="127"/>
      <c r="D24" s="128"/>
      <c r="E24" s="129"/>
      <c r="F24" s="126"/>
      <c r="G24" s="128"/>
      <c r="H24" s="130"/>
      <c r="I24" s="19" t="s">
        <v>80</v>
      </c>
      <c r="J24" s="30">
        <v>875</v>
      </c>
    </row>
    <row r="25" spans="1:13" ht="12.75" customHeight="1" thickBot="1">
      <c r="A25" s="184" t="s">
        <v>12</v>
      </c>
      <c r="B25" s="111">
        <f>16.83*3033.2015</f>
        <v>51048.781245</v>
      </c>
      <c r="C25" s="112">
        <f>E25-B25</f>
        <v>-7653.041245</v>
      </c>
      <c r="D25" s="113"/>
      <c r="E25" s="112">
        <v>43395.74</v>
      </c>
      <c r="F25" s="114">
        <f>B25*1</f>
        <v>51048.781245</v>
      </c>
      <c r="G25" s="115">
        <f>8.23*3033.2</f>
        <v>24963.236</v>
      </c>
      <c r="H25" s="112">
        <f>F25-G25+C25</f>
        <v>18432.503999999997</v>
      </c>
      <c r="I25" s="116" t="s">
        <v>25</v>
      </c>
      <c r="J25" s="117">
        <f>1.15*3033.2</f>
        <v>3488.1799999999994</v>
      </c>
      <c r="K25" s="40"/>
      <c r="L25" s="40"/>
      <c r="M25" s="39" t="s">
        <v>24</v>
      </c>
    </row>
    <row r="26" spans="1:10" ht="12.75" customHeight="1">
      <c r="A26" s="185"/>
      <c r="B26" s="131"/>
      <c r="C26" s="140"/>
      <c r="D26" s="122"/>
      <c r="E26" s="132"/>
      <c r="F26" s="141"/>
      <c r="G26" s="123"/>
      <c r="H26" s="124"/>
      <c r="I26" s="26" t="s">
        <v>29</v>
      </c>
      <c r="J26" s="125">
        <f>1.15*3033.2</f>
        <v>3488.1799999999994</v>
      </c>
    </row>
    <row r="27" spans="1:10" ht="12.75" customHeight="1">
      <c r="A27" s="185"/>
      <c r="B27" s="131"/>
      <c r="C27" s="140"/>
      <c r="D27" s="122"/>
      <c r="E27" s="132"/>
      <c r="F27" s="141"/>
      <c r="G27" s="123"/>
      <c r="H27" s="124"/>
      <c r="I27" s="26" t="s">
        <v>30</v>
      </c>
      <c r="J27" s="125">
        <f>2.49*3033.2</f>
        <v>7552.668000000001</v>
      </c>
    </row>
    <row r="28" spans="1:10" ht="12.75" customHeight="1" thickBot="1">
      <c r="A28" s="185"/>
      <c r="B28" s="126"/>
      <c r="C28" s="127"/>
      <c r="D28" s="128"/>
      <c r="E28" s="129"/>
      <c r="F28" s="126"/>
      <c r="G28" s="128"/>
      <c r="H28" s="130"/>
      <c r="I28" s="143" t="s">
        <v>81</v>
      </c>
      <c r="J28" s="139">
        <v>861</v>
      </c>
    </row>
    <row r="29" spans="1:10" ht="15" customHeight="1" thickBot="1">
      <c r="A29" s="184" t="s">
        <v>13</v>
      </c>
      <c r="B29" s="111">
        <f>16.83*3033.2015</f>
        <v>51048.781245</v>
      </c>
      <c r="C29" s="112">
        <f>E29-B29</f>
        <v>-611.3212449999992</v>
      </c>
      <c r="D29" s="113"/>
      <c r="E29" s="112">
        <v>50437.46</v>
      </c>
      <c r="F29" s="114">
        <f>B29*1</f>
        <v>51048.781245</v>
      </c>
      <c r="G29" s="115">
        <f>8.23*3033.2</f>
        <v>24963.236</v>
      </c>
      <c r="H29" s="112">
        <f>F29-G29+C29</f>
        <v>25474.224</v>
      </c>
      <c r="I29" s="116" t="s">
        <v>25</v>
      </c>
      <c r="J29" s="117">
        <f>1.15*3033.2</f>
        <v>3488.1799999999994</v>
      </c>
    </row>
    <row r="30" spans="1:10" ht="12.75" customHeight="1">
      <c r="A30" s="185"/>
      <c r="B30" s="131"/>
      <c r="C30" s="140"/>
      <c r="D30" s="122"/>
      <c r="E30" s="132"/>
      <c r="F30" s="141"/>
      <c r="G30" s="144"/>
      <c r="H30" s="124"/>
      <c r="I30" s="26" t="s">
        <v>29</v>
      </c>
      <c r="J30" s="125">
        <f>1.15*3033.2</f>
        <v>3488.1799999999994</v>
      </c>
    </row>
    <row r="31" spans="1:10" ht="12.75">
      <c r="A31" s="185"/>
      <c r="B31" s="131"/>
      <c r="C31" s="140"/>
      <c r="D31" s="122"/>
      <c r="E31" s="132"/>
      <c r="F31" s="141"/>
      <c r="G31" s="144"/>
      <c r="H31" s="124"/>
      <c r="I31" s="26" t="s">
        <v>30</v>
      </c>
      <c r="J31" s="125">
        <f>2.49*3033.2</f>
        <v>7552.668000000001</v>
      </c>
    </row>
    <row r="32" spans="1:10" ht="12.75" customHeight="1">
      <c r="A32" s="185"/>
      <c r="B32" s="126"/>
      <c r="C32" s="127"/>
      <c r="D32" s="128"/>
      <c r="E32" s="129"/>
      <c r="F32" s="126"/>
      <c r="G32" s="145"/>
      <c r="H32" s="130"/>
      <c r="I32" s="29" t="s">
        <v>82</v>
      </c>
      <c r="J32" s="146">
        <v>2667</v>
      </c>
    </row>
    <row r="33" spans="1:10" ht="12.75" customHeight="1">
      <c r="A33" s="185"/>
      <c r="B33" s="126"/>
      <c r="C33" s="127"/>
      <c r="D33" s="128"/>
      <c r="E33" s="129"/>
      <c r="F33" s="126"/>
      <c r="G33" s="145"/>
      <c r="H33" s="130"/>
      <c r="I33" s="147" t="s">
        <v>32</v>
      </c>
      <c r="J33" s="34">
        <v>1497</v>
      </c>
    </row>
    <row r="34" spans="1:10" ht="12.75" customHeight="1" thickBot="1">
      <c r="A34" s="185"/>
      <c r="B34" s="126"/>
      <c r="C34" s="127"/>
      <c r="D34" s="128"/>
      <c r="E34" s="129"/>
      <c r="F34" s="126"/>
      <c r="G34" s="145"/>
      <c r="H34" s="130"/>
      <c r="I34" s="147" t="s">
        <v>83</v>
      </c>
      <c r="J34" s="34">
        <v>9677.14</v>
      </c>
    </row>
    <row r="35" spans="1:10" ht="14.25" customHeight="1" thickBot="1">
      <c r="A35" s="187" t="s">
        <v>14</v>
      </c>
      <c r="B35" s="111">
        <f>17.67*3033.203</f>
        <v>53596.69701</v>
      </c>
      <c r="C35" s="112">
        <f>E35-B35</f>
        <v>-5302.767010000003</v>
      </c>
      <c r="D35" s="148"/>
      <c r="E35" s="112">
        <v>48293.93</v>
      </c>
      <c r="F35" s="114">
        <f>B35*1</f>
        <v>53596.69701</v>
      </c>
      <c r="G35" s="115">
        <f>8.78*3033.2</f>
        <v>26631.495999999996</v>
      </c>
      <c r="H35" s="112">
        <f>F35-G35+C35</f>
        <v>21662.434000000005</v>
      </c>
      <c r="I35" s="116" t="s">
        <v>25</v>
      </c>
      <c r="J35" s="117">
        <f>1.15*3033.2</f>
        <v>3488.1799999999994</v>
      </c>
    </row>
    <row r="36" spans="1:10" ht="12.75" customHeight="1">
      <c r="A36" s="188"/>
      <c r="B36" s="131"/>
      <c r="C36" s="140"/>
      <c r="D36" s="122"/>
      <c r="E36" s="132"/>
      <c r="F36" s="141"/>
      <c r="G36" s="144"/>
      <c r="H36" s="124"/>
      <c r="I36" s="26" t="s">
        <v>29</v>
      </c>
      <c r="J36" s="125">
        <f>1.21*3033.2</f>
        <v>3670.1719999999996</v>
      </c>
    </row>
    <row r="37" spans="1:10" ht="14.25" customHeight="1" thickBot="1">
      <c r="A37" s="189"/>
      <c r="B37" s="149"/>
      <c r="C37" s="150"/>
      <c r="D37" s="151"/>
      <c r="E37" s="152"/>
      <c r="F37" s="153"/>
      <c r="G37" s="154"/>
      <c r="H37" s="155"/>
      <c r="I37" s="156" t="s">
        <v>30</v>
      </c>
      <c r="J37" s="157">
        <f>2.62*3033.2</f>
        <v>7946.9839999999995</v>
      </c>
    </row>
    <row r="38" spans="1:10" ht="12.75" customHeight="1">
      <c r="A38" s="187" t="s">
        <v>14</v>
      </c>
      <c r="B38" s="118"/>
      <c r="C38" s="119"/>
      <c r="D38" s="158"/>
      <c r="E38" s="121"/>
      <c r="F38" s="159"/>
      <c r="G38" s="160"/>
      <c r="H38" s="161"/>
      <c r="I38" s="162" t="s">
        <v>33</v>
      </c>
      <c r="J38" s="163">
        <v>1500</v>
      </c>
    </row>
    <row r="39" spans="1:10" ht="51" customHeight="1">
      <c r="A39" s="188"/>
      <c r="B39" s="131"/>
      <c r="C39" s="140"/>
      <c r="D39" s="122"/>
      <c r="E39" s="132"/>
      <c r="F39" s="141"/>
      <c r="G39" s="144"/>
      <c r="H39" s="124"/>
      <c r="I39" s="164" t="s">
        <v>84</v>
      </c>
      <c r="J39" s="32">
        <v>3888.45</v>
      </c>
    </row>
    <row r="40" spans="1:10" ht="12.75" customHeight="1">
      <c r="A40" s="188"/>
      <c r="B40" s="131"/>
      <c r="C40" s="140"/>
      <c r="D40" s="122"/>
      <c r="E40" s="132"/>
      <c r="F40" s="141"/>
      <c r="G40" s="144"/>
      <c r="H40" s="124"/>
      <c r="I40" s="26" t="s">
        <v>34</v>
      </c>
      <c r="J40" s="165">
        <v>998</v>
      </c>
    </row>
    <row r="41" spans="1:10" ht="12.75" customHeight="1" thickBot="1">
      <c r="A41" s="189"/>
      <c r="B41" s="134"/>
      <c r="C41" s="135"/>
      <c r="D41" s="136"/>
      <c r="E41" s="137"/>
      <c r="F41" s="134"/>
      <c r="G41" s="166"/>
      <c r="H41" s="167"/>
      <c r="I41" s="168" t="s">
        <v>32</v>
      </c>
      <c r="J41" s="169">
        <v>1497</v>
      </c>
    </row>
    <row r="42" spans="1:10" ht="12.75" customHeight="1" thickBot="1">
      <c r="A42" s="184" t="s">
        <v>15</v>
      </c>
      <c r="B42" s="111">
        <f>17.67*3033.203</f>
        <v>53596.69701</v>
      </c>
      <c r="C42" s="112">
        <f>E42-B42</f>
        <v>15913.002989999994</v>
      </c>
      <c r="D42" s="113"/>
      <c r="E42" s="112">
        <v>69509.7</v>
      </c>
      <c r="F42" s="114">
        <f>B42*1</f>
        <v>53596.69701</v>
      </c>
      <c r="G42" s="115">
        <f>8.78*3033.2</f>
        <v>26631.495999999996</v>
      </c>
      <c r="H42" s="112">
        <f>F42-G42+C42</f>
        <v>42878.204</v>
      </c>
      <c r="I42" s="116" t="s">
        <v>25</v>
      </c>
      <c r="J42" s="117">
        <f>1.15*3033.2</f>
        <v>3488.1799999999994</v>
      </c>
    </row>
    <row r="43" spans="1:10" ht="12.75" customHeight="1">
      <c r="A43" s="185"/>
      <c r="B43" s="131"/>
      <c r="C43" s="140"/>
      <c r="D43" s="122"/>
      <c r="E43" s="132"/>
      <c r="F43" s="141"/>
      <c r="G43" s="144"/>
      <c r="H43" s="124"/>
      <c r="I43" s="26" t="s">
        <v>29</v>
      </c>
      <c r="J43" s="125">
        <f>1.21*3033.2</f>
        <v>3670.1719999999996</v>
      </c>
    </row>
    <row r="44" spans="1:10" ht="12.75" customHeight="1">
      <c r="A44" s="185"/>
      <c r="B44" s="131"/>
      <c r="C44" s="140"/>
      <c r="D44" s="122"/>
      <c r="E44" s="132"/>
      <c r="F44" s="141"/>
      <c r="G44" s="144"/>
      <c r="H44" s="124"/>
      <c r="I44" s="26" t="s">
        <v>30</v>
      </c>
      <c r="J44" s="125">
        <f>2.62*3033.2</f>
        <v>7946.9839999999995</v>
      </c>
    </row>
    <row r="45" spans="1:10" ht="12.75" customHeight="1">
      <c r="A45" s="185"/>
      <c r="B45" s="126"/>
      <c r="C45" s="127"/>
      <c r="D45" s="128"/>
      <c r="E45" s="129"/>
      <c r="F45" s="126"/>
      <c r="G45" s="145"/>
      <c r="H45" s="130"/>
      <c r="I45" s="19" t="s">
        <v>85</v>
      </c>
      <c r="J45" s="139">
        <v>320</v>
      </c>
    </row>
    <row r="46" spans="1:10" ht="17.25" customHeight="1">
      <c r="A46" s="185"/>
      <c r="B46" s="126"/>
      <c r="C46" s="127"/>
      <c r="D46" s="128"/>
      <c r="E46" s="129"/>
      <c r="F46" s="126"/>
      <c r="G46" s="145"/>
      <c r="H46" s="130"/>
      <c r="I46" s="26" t="s">
        <v>86</v>
      </c>
      <c r="J46" s="32">
        <v>7000</v>
      </c>
    </row>
    <row r="47" spans="1:10" ht="12.75" customHeight="1">
      <c r="A47" s="185"/>
      <c r="B47" s="126"/>
      <c r="C47" s="127"/>
      <c r="D47" s="128"/>
      <c r="E47" s="129"/>
      <c r="F47" s="126"/>
      <c r="G47" s="145"/>
      <c r="H47" s="130"/>
      <c r="I47" s="147" t="s">
        <v>32</v>
      </c>
      <c r="J47" s="36">
        <v>1497</v>
      </c>
    </row>
    <row r="48" spans="1:10" ht="12.75" customHeight="1" thickBot="1">
      <c r="A48" s="186"/>
      <c r="B48" s="134"/>
      <c r="C48" s="135"/>
      <c r="D48" s="136"/>
      <c r="E48" s="137"/>
      <c r="F48" s="134"/>
      <c r="G48" s="166"/>
      <c r="H48" s="167"/>
      <c r="I48" s="31" t="s">
        <v>28</v>
      </c>
      <c r="J48" s="35">
        <v>8807</v>
      </c>
    </row>
    <row r="49" spans="1:10" ht="12.75" customHeight="1" thickBot="1">
      <c r="A49" s="184" t="s">
        <v>16</v>
      </c>
      <c r="B49" s="111">
        <f>17.67*3033.203</f>
        <v>53596.69701</v>
      </c>
      <c r="C49" s="112">
        <f>E49-B49</f>
        <v>-2179.4970100000064</v>
      </c>
      <c r="D49" s="113"/>
      <c r="E49" s="112">
        <v>51417.2</v>
      </c>
      <c r="F49" s="114">
        <f>B49*1</f>
        <v>53596.69701</v>
      </c>
      <c r="G49" s="115">
        <f>8.78*3033.2</f>
        <v>26631.495999999996</v>
      </c>
      <c r="H49" s="112">
        <f>F49-G49+C49</f>
        <v>24785.704</v>
      </c>
      <c r="I49" s="116" t="s">
        <v>25</v>
      </c>
      <c r="J49" s="117">
        <f>1.15*3033.2</f>
        <v>3488.1799999999994</v>
      </c>
    </row>
    <row r="50" spans="1:10" ht="17.25" customHeight="1">
      <c r="A50" s="185"/>
      <c r="B50" s="131"/>
      <c r="C50" s="140"/>
      <c r="D50" s="122"/>
      <c r="E50" s="132"/>
      <c r="F50" s="141"/>
      <c r="G50" s="144"/>
      <c r="H50" s="124"/>
      <c r="I50" s="26" t="s">
        <v>29</v>
      </c>
      <c r="J50" s="125">
        <f>1.21*3033.2</f>
        <v>3670.1719999999996</v>
      </c>
    </row>
    <row r="51" spans="1:10" ht="12.75" customHeight="1">
      <c r="A51" s="185"/>
      <c r="B51" s="131"/>
      <c r="C51" s="140"/>
      <c r="D51" s="122"/>
      <c r="E51" s="132"/>
      <c r="F51" s="141"/>
      <c r="G51" s="144"/>
      <c r="H51" s="124"/>
      <c r="I51" s="26" t="s">
        <v>30</v>
      </c>
      <c r="J51" s="125">
        <f>2.62*3033.2</f>
        <v>7946.9839999999995</v>
      </c>
    </row>
    <row r="52" spans="1:10" ht="27.75" customHeight="1">
      <c r="A52" s="185"/>
      <c r="B52" s="126"/>
      <c r="C52" s="127"/>
      <c r="D52" s="128"/>
      <c r="E52" s="129"/>
      <c r="F52" s="126"/>
      <c r="G52" s="145"/>
      <c r="H52" s="130"/>
      <c r="I52" s="164" t="s">
        <v>87</v>
      </c>
      <c r="J52" s="146">
        <v>435</v>
      </c>
    </row>
    <row r="53" spans="1:10" ht="24" customHeight="1">
      <c r="A53" s="185"/>
      <c r="B53" s="126"/>
      <c r="C53" s="127"/>
      <c r="D53" s="128"/>
      <c r="E53" s="129"/>
      <c r="F53" s="126"/>
      <c r="G53" s="145"/>
      <c r="H53" s="130"/>
      <c r="I53" s="19" t="s">
        <v>88</v>
      </c>
      <c r="J53" s="34">
        <v>972</v>
      </c>
    </row>
    <row r="54" spans="1:10" ht="14.25" customHeight="1" thickBot="1">
      <c r="A54" s="186"/>
      <c r="B54" s="134"/>
      <c r="C54" s="135"/>
      <c r="D54" s="136"/>
      <c r="E54" s="137"/>
      <c r="F54" s="134"/>
      <c r="G54" s="166"/>
      <c r="H54" s="167"/>
      <c r="I54" s="147" t="s">
        <v>32</v>
      </c>
      <c r="J54" s="35">
        <v>1048</v>
      </c>
    </row>
    <row r="55" spans="1:10" ht="12.75" customHeight="1" thickBot="1">
      <c r="A55" s="184" t="s">
        <v>17</v>
      </c>
      <c r="B55" s="111">
        <f>17.67*3033.203</f>
        <v>53596.69701</v>
      </c>
      <c r="C55" s="112">
        <f>E55-B55</f>
        <v>-1150.6270100000038</v>
      </c>
      <c r="D55" s="113"/>
      <c r="E55" s="112">
        <v>52446.07</v>
      </c>
      <c r="F55" s="114">
        <f>B55*1</f>
        <v>53596.69701</v>
      </c>
      <c r="G55" s="115">
        <f>8.78*3033.2</f>
        <v>26631.495999999996</v>
      </c>
      <c r="H55" s="112">
        <f>F55-G55+C55</f>
        <v>25814.574000000004</v>
      </c>
      <c r="I55" s="116" t="s">
        <v>25</v>
      </c>
      <c r="J55" s="117">
        <f>1.15*3033.2</f>
        <v>3488.1799999999994</v>
      </c>
    </row>
    <row r="56" spans="1:10" ht="15.75" customHeight="1">
      <c r="A56" s="185"/>
      <c r="B56" s="131"/>
      <c r="C56" s="140"/>
      <c r="D56" s="122"/>
      <c r="E56" s="132"/>
      <c r="F56" s="141"/>
      <c r="G56" s="144"/>
      <c r="H56" s="124"/>
      <c r="I56" s="26" t="s">
        <v>29</v>
      </c>
      <c r="J56" s="125">
        <f>1.21*3033.2</f>
        <v>3670.1719999999996</v>
      </c>
    </row>
    <row r="57" spans="1:10" ht="15.75" customHeight="1">
      <c r="A57" s="185"/>
      <c r="B57" s="131"/>
      <c r="C57" s="140"/>
      <c r="D57" s="122"/>
      <c r="E57" s="132"/>
      <c r="F57" s="141"/>
      <c r="G57" s="144"/>
      <c r="H57" s="124"/>
      <c r="I57" s="26" t="s">
        <v>30</v>
      </c>
      <c r="J57" s="125">
        <f>2.62*3033.2</f>
        <v>7946.9839999999995</v>
      </c>
    </row>
    <row r="58" spans="1:10" ht="51" customHeight="1">
      <c r="A58" s="185"/>
      <c r="B58" s="126"/>
      <c r="C58" s="127"/>
      <c r="D58" s="128"/>
      <c r="E58" s="129"/>
      <c r="F58" s="126"/>
      <c r="G58" s="145"/>
      <c r="H58" s="130"/>
      <c r="I58" s="164" t="s">
        <v>89</v>
      </c>
      <c r="J58" s="170">
        <v>7776.9</v>
      </c>
    </row>
    <row r="59" spans="1:10" ht="16.5" customHeight="1">
      <c r="A59" s="185"/>
      <c r="B59" s="126"/>
      <c r="C59" s="127"/>
      <c r="D59" s="128"/>
      <c r="E59" s="129"/>
      <c r="F59" s="126"/>
      <c r="G59" s="145"/>
      <c r="H59" s="130"/>
      <c r="I59" s="138" t="s">
        <v>90</v>
      </c>
      <c r="J59" s="34">
        <v>115</v>
      </c>
    </row>
    <row r="60" spans="1:10" ht="15" customHeight="1">
      <c r="A60" s="185"/>
      <c r="B60" s="126"/>
      <c r="C60" s="127"/>
      <c r="D60" s="128"/>
      <c r="E60" s="129"/>
      <c r="F60" s="126"/>
      <c r="G60" s="145"/>
      <c r="H60" s="130"/>
      <c r="I60" s="147" t="s">
        <v>32</v>
      </c>
      <c r="J60" s="34">
        <v>1497</v>
      </c>
    </row>
    <row r="61" spans="1:10" ht="27" customHeight="1" thickBot="1">
      <c r="A61" s="185"/>
      <c r="B61" s="126"/>
      <c r="C61" s="127"/>
      <c r="D61" s="128"/>
      <c r="E61" s="129"/>
      <c r="F61" s="126"/>
      <c r="G61" s="145"/>
      <c r="H61" s="130"/>
      <c r="I61" s="138" t="s">
        <v>91</v>
      </c>
      <c r="J61" s="139">
        <v>40</v>
      </c>
    </row>
    <row r="62" spans="1:10" ht="19.5" customHeight="1" thickBot="1">
      <c r="A62" s="187" t="s">
        <v>18</v>
      </c>
      <c r="B62" s="111">
        <f>17.67*3033.203</f>
        <v>53596.69701</v>
      </c>
      <c r="C62" s="112">
        <f>E62-B62</f>
        <v>441.8229899999933</v>
      </c>
      <c r="D62" s="113"/>
      <c r="E62" s="112">
        <v>54038.52</v>
      </c>
      <c r="F62" s="114">
        <f>B62*1</f>
        <v>53596.69701</v>
      </c>
      <c r="G62" s="115">
        <f>8.78*3033.2</f>
        <v>26631.495999999996</v>
      </c>
      <c r="H62" s="112">
        <f>F62-G62+C62</f>
        <v>27407.024</v>
      </c>
      <c r="I62" s="171" t="s">
        <v>25</v>
      </c>
      <c r="J62" s="117">
        <f>1.15*3033.2</f>
        <v>3488.1799999999994</v>
      </c>
    </row>
    <row r="63" spans="1:10" ht="18" customHeight="1">
      <c r="A63" s="188"/>
      <c r="B63" s="131"/>
      <c r="C63" s="140"/>
      <c r="D63" s="122"/>
      <c r="E63" s="132"/>
      <c r="F63" s="141"/>
      <c r="G63" s="144"/>
      <c r="H63" s="124"/>
      <c r="I63" s="26" t="s">
        <v>29</v>
      </c>
      <c r="J63" s="125">
        <f>1.21*3033.2</f>
        <v>3670.1719999999996</v>
      </c>
    </row>
    <row r="64" spans="1:10" ht="20.25" customHeight="1">
      <c r="A64" s="188"/>
      <c r="B64" s="131"/>
      <c r="C64" s="140"/>
      <c r="D64" s="122"/>
      <c r="E64" s="132"/>
      <c r="F64" s="141"/>
      <c r="G64" s="144"/>
      <c r="H64" s="124"/>
      <c r="I64" s="26" t="s">
        <v>30</v>
      </c>
      <c r="J64" s="125">
        <f>2.62*3033.2</f>
        <v>7946.9839999999995</v>
      </c>
    </row>
    <row r="65" spans="1:10" ht="27.75" customHeight="1" thickBot="1">
      <c r="A65" s="189"/>
      <c r="B65" s="149"/>
      <c r="C65" s="150"/>
      <c r="D65" s="151"/>
      <c r="E65" s="152"/>
      <c r="F65" s="153"/>
      <c r="G65" s="154"/>
      <c r="H65" s="155"/>
      <c r="I65" s="172" t="s">
        <v>87</v>
      </c>
      <c r="J65" s="173">
        <v>435</v>
      </c>
    </row>
    <row r="66" spans="1:10" ht="43.5" customHeight="1">
      <c r="A66" s="187" t="s">
        <v>18</v>
      </c>
      <c r="B66" s="118"/>
      <c r="C66" s="119"/>
      <c r="D66" s="158"/>
      <c r="E66" s="121"/>
      <c r="F66" s="159"/>
      <c r="G66" s="160"/>
      <c r="H66" s="161"/>
      <c r="I66" s="174" t="s">
        <v>92</v>
      </c>
      <c r="J66" s="175">
        <v>1901</v>
      </c>
    </row>
    <row r="67" spans="1:10" ht="28.5" customHeight="1" thickBot="1">
      <c r="A67" s="189"/>
      <c r="B67" s="149"/>
      <c r="C67" s="150"/>
      <c r="D67" s="151"/>
      <c r="E67" s="152"/>
      <c r="F67" s="153"/>
      <c r="G67" s="154"/>
      <c r="H67" s="155"/>
      <c r="I67" s="168" t="s">
        <v>93</v>
      </c>
      <c r="J67" s="37">
        <v>748</v>
      </c>
    </row>
    <row r="68" spans="1:10" ht="16.5" customHeight="1" thickBot="1">
      <c r="A68" s="184" t="s">
        <v>19</v>
      </c>
      <c r="B68" s="111">
        <f>17.67*3033.2034</f>
        <v>53596.704078</v>
      </c>
      <c r="C68" s="112">
        <f>E68-B68</f>
        <v>-4595.084078</v>
      </c>
      <c r="D68" s="113"/>
      <c r="E68" s="112">
        <v>49001.62</v>
      </c>
      <c r="F68" s="114">
        <f>B68*1</f>
        <v>53596.704078</v>
      </c>
      <c r="G68" s="115">
        <f>8.78*3033.2</f>
        <v>26631.495999999996</v>
      </c>
      <c r="H68" s="112">
        <f>F68-G68+C68</f>
        <v>22370.124000000007</v>
      </c>
      <c r="I68" s="116" t="s">
        <v>25</v>
      </c>
      <c r="J68" s="117">
        <f>1.15*3033.2</f>
        <v>3488.1799999999994</v>
      </c>
    </row>
    <row r="69" spans="1:10" ht="18" customHeight="1">
      <c r="A69" s="185"/>
      <c r="B69" s="131"/>
      <c r="C69" s="122"/>
      <c r="D69" s="122"/>
      <c r="E69" s="132"/>
      <c r="F69" s="141"/>
      <c r="G69" s="144" t="s">
        <v>35</v>
      </c>
      <c r="H69" s="124"/>
      <c r="I69" s="26" t="s">
        <v>29</v>
      </c>
      <c r="J69" s="125">
        <f>1.21*3033.2</f>
        <v>3670.1719999999996</v>
      </c>
    </row>
    <row r="70" spans="1:10" ht="16.5" customHeight="1">
      <c r="A70" s="185"/>
      <c r="B70" s="131"/>
      <c r="C70" s="122"/>
      <c r="D70" s="122"/>
      <c r="E70" s="132"/>
      <c r="F70" s="141"/>
      <c r="G70" s="144"/>
      <c r="H70" s="124"/>
      <c r="I70" s="26" t="s">
        <v>30</v>
      </c>
      <c r="J70" s="125">
        <f>2.62*3033.2</f>
        <v>7946.9839999999995</v>
      </c>
    </row>
    <row r="71" spans="1:10" ht="25.5" customHeight="1">
      <c r="A71" s="185"/>
      <c r="B71" s="176"/>
      <c r="C71" s="177"/>
      <c r="D71" s="177"/>
      <c r="E71" s="124"/>
      <c r="F71" s="176"/>
      <c r="G71" s="177"/>
      <c r="H71" s="124"/>
      <c r="I71" s="19" t="s">
        <v>94</v>
      </c>
      <c r="J71" s="146">
        <v>310</v>
      </c>
    </row>
    <row r="72" spans="1:10" ht="24" customHeight="1">
      <c r="A72" s="185"/>
      <c r="B72" s="176"/>
      <c r="C72" s="177"/>
      <c r="D72" s="177"/>
      <c r="E72" s="124"/>
      <c r="F72" s="176"/>
      <c r="G72" s="177"/>
      <c r="H72" s="124"/>
      <c r="I72" s="26" t="s">
        <v>95</v>
      </c>
      <c r="J72" s="34">
        <v>662</v>
      </c>
    </row>
    <row r="73" spans="1:10" ht="24">
      <c r="A73" s="185"/>
      <c r="B73" s="176"/>
      <c r="C73" s="177"/>
      <c r="D73" s="177"/>
      <c r="E73" s="124"/>
      <c r="F73" s="176"/>
      <c r="G73" s="177"/>
      <c r="H73" s="124"/>
      <c r="I73" s="19" t="s">
        <v>96</v>
      </c>
      <c r="J73" s="146">
        <v>1417</v>
      </c>
    </row>
    <row r="74" spans="1:10" ht="27.75" customHeight="1">
      <c r="A74" s="185"/>
      <c r="B74" s="176"/>
      <c r="C74" s="177"/>
      <c r="D74" s="177"/>
      <c r="E74" s="124"/>
      <c r="F74" s="176"/>
      <c r="G74" s="177"/>
      <c r="H74" s="124"/>
      <c r="I74" s="19" t="s">
        <v>37</v>
      </c>
      <c r="J74" s="34">
        <v>1497</v>
      </c>
    </row>
    <row r="75" spans="1:10" ht="27.75" customHeight="1" thickBot="1">
      <c r="A75" s="186"/>
      <c r="B75" s="178"/>
      <c r="C75" s="179"/>
      <c r="D75" s="179"/>
      <c r="E75" s="155"/>
      <c r="F75" s="178"/>
      <c r="G75" s="179"/>
      <c r="H75" s="155"/>
      <c r="I75" s="19" t="s">
        <v>36</v>
      </c>
      <c r="J75" s="38">
        <v>3563.65</v>
      </c>
    </row>
    <row r="76" spans="1:10" ht="19.5" customHeight="1" thickBot="1">
      <c r="A76" s="7" t="s">
        <v>20</v>
      </c>
      <c r="B76" s="208">
        <f>SUM(B7:B68)</f>
        <v>627872.8765980001</v>
      </c>
      <c r="C76" s="209">
        <f>SUM(C7:C68)</f>
        <v>-8602.49659800002</v>
      </c>
      <c r="D76" s="209"/>
      <c r="E76" s="208">
        <f>SUM(E7:E75)</f>
        <v>619270.38</v>
      </c>
      <c r="F76" s="210">
        <f>SUM(F7:F68)</f>
        <v>627872.8765980001</v>
      </c>
      <c r="G76" s="210">
        <f>SUM(G7:G68)</f>
        <v>309568.39199999993</v>
      </c>
      <c r="H76" s="211">
        <f>SUM(H7:H68)</f>
        <v>309701.988</v>
      </c>
      <c r="I76" s="10"/>
      <c r="J76" s="8"/>
    </row>
    <row r="77" spans="1:10" ht="17.25" customHeight="1" thickBot="1">
      <c r="A77" s="6"/>
      <c r="B77" s="16"/>
      <c r="C77" s="17"/>
      <c r="D77" s="17"/>
      <c r="E77" s="18"/>
      <c r="F77" s="20"/>
      <c r="G77" s="20"/>
      <c r="H77" s="20"/>
      <c r="I77" s="11" t="s">
        <v>21</v>
      </c>
      <c r="J77" s="213">
        <f>SUM(J7:J75)</f>
        <v>248038.32399999988</v>
      </c>
    </row>
    <row r="78" spans="1:10" ht="13.5" thickBot="1">
      <c r="A78" s="4"/>
      <c r="B78" s="1"/>
      <c r="C78" s="2"/>
      <c r="D78" s="2"/>
      <c r="E78" s="3"/>
      <c r="F78" s="181"/>
      <c r="G78" s="182"/>
      <c r="H78" s="182"/>
      <c r="I78" s="183"/>
      <c r="J78" s="25"/>
    </row>
    <row r="79" spans="9:10" ht="20.25" customHeight="1" thickBot="1">
      <c r="I79" s="9" t="s">
        <v>97</v>
      </c>
      <c r="J79" s="212">
        <f>H76+J6-J77</f>
        <v>84373.95400000011</v>
      </c>
    </row>
    <row r="80" spans="9:10" ht="12.75">
      <c r="I80" s="39"/>
      <c r="J80" s="180"/>
    </row>
    <row r="81" spans="9:10" ht="12.75">
      <c r="I81" s="39"/>
      <c r="J81" s="180"/>
    </row>
    <row r="82" spans="9:10" ht="12.75">
      <c r="I82" s="39"/>
      <c r="J82" s="180"/>
    </row>
    <row r="83" spans="9:10" ht="12.75">
      <c r="I83" s="39"/>
      <c r="J83" s="180"/>
    </row>
    <row r="84" spans="9:10" ht="12.75">
      <c r="I84" s="39"/>
      <c r="J84" s="180"/>
    </row>
    <row r="85" spans="9:10" ht="12.75">
      <c r="I85" s="39"/>
      <c r="J85" s="180"/>
    </row>
    <row r="86" spans="9:10" ht="12.75">
      <c r="I86" s="39"/>
      <c r="J86" s="180"/>
    </row>
    <row r="87" spans="9:10" ht="12.75">
      <c r="I87" s="39"/>
      <c r="J87" s="180"/>
    </row>
    <row r="88" spans="9:10" ht="12.75">
      <c r="I88" s="39"/>
      <c r="J88" s="180"/>
    </row>
    <row r="89" spans="9:10" ht="12.75">
      <c r="I89" s="39"/>
      <c r="J89" s="180"/>
    </row>
    <row r="90" spans="9:10" ht="12.75">
      <c r="I90" s="39"/>
      <c r="J90" s="180"/>
    </row>
    <row r="91" spans="9:10" ht="12.75">
      <c r="I91" s="39"/>
      <c r="J91" s="180"/>
    </row>
    <row r="92" spans="9:10" ht="12.75">
      <c r="I92" s="39"/>
      <c r="J92" s="180"/>
    </row>
    <row r="93" spans="9:10" ht="12.75">
      <c r="I93" s="39"/>
      <c r="J93" s="180"/>
    </row>
    <row r="94" spans="9:10" ht="12.75">
      <c r="I94" s="39"/>
      <c r="J94" s="180"/>
    </row>
    <row r="95" spans="9:10" ht="12.75">
      <c r="I95" s="39"/>
      <c r="J95" s="180"/>
    </row>
    <row r="96" spans="9:10" ht="12.75">
      <c r="I96" s="39"/>
      <c r="J96" s="180"/>
    </row>
    <row r="97" spans="9:10" ht="12.75">
      <c r="I97" s="39"/>
      <c r="J97" s="180"/>
    </row>
    <row r="98" spans="9:10" ht="12.75">
      <c r="I98" s="39"/>
      <c r="J98" s="180"/>
    </row>
    <row r="99" spans="9:10" ht="12.75">
      <c r="I99" s="39"/>
      <c r="J99" s="180"/>
    </row>
    <row r="100" spans="1:10" ht="15.75">
      <c r="A100" s="195" t="s">
        <v>39</v>
      </c>
      <c r="B100" s="195"/>
      <c r="C100" s="195"/>
      <c r="D100" s="195"/>
      <c r="E100" s="195"/>
      <c r="F100" s="195"/>
      <c r="G100" s="195"/>
      <c r="H100" s="195"/>
      <c r="I100" s="195"/>
      <c r="J100" s="195"/>
    </row>
    <row r="101" spans="1:10" ht="16.5" thickBot="1">
      <c r="A101" s="196" t="s">
        <v>23</v>
      </c>
      <c r="B101" s="196"/>
      <c r="C101" s="196"/>
      <c r="D101" s="196"/>
      <c r="E101" s="196"/>
      <c r="F101" s="196"/>
      <c r="G101" s="196"/>
      <c r="H101" s="196"/>
      <c r="I101" s="196"/>
      <c r="J101" s="196"/>
    </row>
    <row r="102" spans="1:10" ht="16.5" customHeight="1" thickBot="1">
      <c r="A102" s="197"/>
      <c r="B102" s="200" t="s">
        <v>22</v>
      </c>
      <c r="C102" s="201"/>
      <c r="D102" s="201"/>
      <c r="E102" s="202"/>
      <c r="F102" s="205" t="s">
        <v>26</v>
      </c>
      <c r="G102" s="206"/>
      <c r="H102" s="206"/>
      <c r="I102" s="206"/>
      <c r="J102" s="207"/>
    </row>
    <row r="103" spans="1:10" ht="13.5" hidden="1" thickBot="1">
      <c r="A103" s="198"/>
      <c r="B103" s="187" t="s">
        <v>0</v>
      </c>
      <c r="C103" s="203" t="s">
        <v>42</v>
      </c>
      <c r="D103" s="187" t="s">
        <v>1</v>
      </c>
      <c r="E103" s="187" t="s">
        <v>2</v>
      </c>
      <c r="F103" s="187" t="s">
        <v>3</v>
      </c>
      <c r="G103" s="187" t="s">
        <v>31</v>
      </c>
      <c r="H103" s="187" t="s">
        <v>4</v>
      </c>
      <c r="I103" s="190" t="s">
        <v>5</v>
      </c>
      <c r="J103" s="191"/>
    </row>
    <row r="104" spans="1:10" ht="48" customHeight="1" thickBot="1">
      <c r="A104" s="199"/>
      <c r="B104" s="189"/>
      <c r="C104" s="204"/>
      <c r="D104" s="189"/>
      <c r="E104" s="189"/>
      <c r="F104" s="188"/>
      <c r="G104" s="188"/>
      <c r="H104" s="185"/>
      <c r="I104" s="15" t="s">
        <v>6</v>
      </c>
      <c r="J104" s="5" t="s">
        <v>7</v>
      </c>
    </row>
    <row r="105" spans="1:10" ht="15.75" customHeight="1" thickBot="1">
      <c r="A105" s="216" t="s">
        <v>41</v>
      </c>
      <c r="B105" s="192"/>
      <c r="C105" s="193"/>
      <c r="D105" s="193"/>
      <c r="E105" s="194"/>
      <c r="F105" s="12"/>
      <c r="G105" s="13"/>
      <c r="H105" s="13"/>
      <c r="I105" s="215" t="s">
        <v>40</v>
      </c>
      <c r="J105" s="214">
        <v>84373.95</v>
      </c>
    </row>
    <row r="106" spans="1:10" ht="13.5" thickBot="1">
      <c r="A106" s="184" t="s">
        <v>8</v>
      </c>
      <c r="B106" s="42">
        <f>17.67*3033.203</f>
        <v>53596.69701</v>
      </c>
      <c r="C106" s="43">
        <f>E106-B106</f>
        <v>2123.152989999995</v>
      </c>
      <c r="D106" s="46"/>
      <c r="E106" s="43">
        <v>55719.85</v>
      </c>
      <c r="F106" s="47">
        <f>B106*1</f>
        <v>53596.69701</v>
      </c>
      <c r="G106" s="92">
        <f>8.78*3033.2</f>
        <v>26631.495999999996</v>
      </c>
      <c r="H106" s="43">
        <f>F106-G106+C106</f>
        <v>29088.354000000003</v>
      </c>
      <c r="I106" s="68" t="s">
        <v>25</v>
      </c>
      <c r="J106" s="69">
        <f>1.15*3033.2</f>
        <v>3488.1799999999994</v>
      </c>
    </row>
    <row r="107" spans="1:10" ht="12.75">
      <c r="A107" s="185"/>
      <c r="B107" s="48"/>
      <c r="C107" s="49"/>
      <c r="D107" s="49"/>
      <c r="E107" s="50"/>
      <c r="F107" s="51"/>
      <c r="G107" s="74"/>
      <c r="H107" s="56"/>
      <c r="I107" s="31" t="s">
        <v>29</v>
      </c>
      <c r="J107" s="70">
        <f>1.21*3033.2</f>
        <v>3670.1719999999996</v>
      </c>
    </row>
    <row r="108" spans="1:10" ht="12.75">
      <c r="A108" s="185"/>
      <c r="B108" s="52"/>
      <c r="C108" s="53"/>
      <c r="D108" s="53"/>
      <c r="E108" s="54"/>
      <c r="F108" s="53"/>
      <c r="G108" s="53"/>
      <c r="H108" s="54"/>
      <c r="I108" s="31" t="s">
        <v>30</v>
      </c>
      <c r="J108" s="70">
        <f>2.62*3033.2</f>
        <v>7946.9839999999995</v>
      </c>
    </row>
    <row r="109" spans="1:10" ht="24">
      <c r="A109" s="185"/>
      <c r="B109" s="52"/>
      <c r="C109" s="53"/>
      <c r="D109" s="53"/>
      <c r="E109" s="54"/>
      <c r="F109" s="53"/>
      <c r="G109" s="53"/>
      <c r="H109" s="54"/>
      <c r="I109" s="29" t="s">
        <v>43</v>
      </c>
      <c r="J109" s="32">
        <v>667</v>
      </c>
    </row>
    <row r="110" spans="1:10" ht="24">
      <c r="A110" s="185"/>
      <c r="B110" s="52"/>
      <c r="C110" s="53"/>
      <c r="D110" s="53"/>
      <c r="E110" s="54"/>
      <c r="F110" s="53"/>
      <c r="G110" s="53"/>
      <c r="H110" s="54"/>
      <c r="I110" s="31" t="s">
        <v>68</v>
      </c>
      <c r="J110" s="79">
        <v>748</v>
      </c>
    </row>
    <row r="111" spans="1:10" ht="13.5" thickBot="1">
      <c r="A111" s="185"/>
      <c r="B111" s="55"/>
      <c r="C111" s="51"/>
      <c r="D111" s="51"/>
      <c r="E111" s="56"/>
      <c r="F111" s="53"/>
      <c r="G111" s="53"/>
      <c r="H111" s="54"/>
      <c r="I111" s="31" t="s">
        <v>46</v>
      </c>
      <c r="J111" s="32">
        <v>748</v>
      </c>
    </row>
    <row r="112" spans="1:10" ht="13.5" thickBot="1">
      <c r="A112" s="184" t="s">
        <v>9</v>
      </c>
      <c r="B112" s="42">
        <f>17.67*3033.203</f>
        <v>53596.69701</v>
      </c>
      <c r="C112" s="43">
        <f>E112-B112</f>
        <v>-5044.677010000007</v>
      </c>
      <c r="D112" s="46"/>
      <c r="E112" s="43">
        <v>48552.02</v>
      </c>
      <c r="F112" s="47">
        <f>B112*1</f>
        <v>53596.69701</v>
      </c>
      <c r="G112" s="92">
        <f>8.78*3033.2</f>
        <v>26631.495999999996</v>
      </c>
      <c r="H112" s="43">
        <f>F112-G112+C112</f>
        <v>21920.524</v>
      </c>
      <c r="I112" s="68" t="s">
        <v>25</v>
      </c>
      <c r="J112" s="69">
        <f>1.15*3033.2</f>
        <v>3488.1799999999994</v>
      </c>
    </row>
    <row r="113" spans="1:10" ht="12.75">
      <c r="A113" s="185"/>
      <c r="B113" s="55"/>
      <c r="C113" s="51"/>
      <c r="D113" s="51"/>
      <c r="E113" s="56"/>
      <c r="F113" s="57"/>
      <c r="G113" s="74"/>
      <c r="H113" s="56"/>
      <c r="I113" s="31" t="s">
        <v>29</v>
      </c>
      <c r="J113" s="70">
        <f>1.21*3033.2</f>
        <v>3670.1719999999996</v>
      </c>
    </row>
    <row r="114" spans="1:10" ht="12.75">
      <c r="A114" s="185"/>
      <c r="B114" s="55"/>
      <c r="C114" s="51"/>
      <c r="D114" s="51"/>
      <c r="E114" s="56"/>
      <c r="F114" s="57"/>
      <c r="G114" s="74"/>
      <c r="H114" s="56"/>
      <c r="I114" s="31" t="s">
        <v>30</v>
      </c>
      <c r="J114" s="70">
        <f>2.62*3033.2</f>
        <v>7946.9839999999995</v>
      </c>
    </row>
    <row r="115" spans="1:10" ht="24">
      <c r="A115" s="185"/>
      <c r="B115" s="55"/>
      <c r="C115" s="51"/>
      <c r="D115" s="51"/>
      <c r="E115" s="56"/>
      <c r="F115" s="57"/>
      <c r="G115" s="74"/>
      <c r="H115" s="56"/>
      <c r="I115" s="76" t="s">
        <v>64</v>
      </c>
      <c r="J115" s="32">
        <v>165</v>
      </c>
    </row>
    <row r="116" spans="1:10" ht="24">
      <c r="A116" s="185"/>
      <c r="B116" s="55"/>
      <c r="C116" s="51"/>
      <c r="D116" s="51"/>
      <c r="E116" s="56"/>
      <c r="F116" s="57"/>
      <c r="G116" s="74"/>
      <c r="H116" s="56"/>
      <c r="I116" s="31" t="s">
        <v>44</v>
      </c>
      <c r="J116" s="32">
        <v>167</v>
      </c>
    </row>
    <row r="117" spans="1:10" ht="24">
      <c r="A117" s="185"/>
      <c r="B117" s="55"/>
      <c r="C117" s="51"/>
      <c r="D117" s="51"/>
      <c r="E117" s="56"/>
      <c r="F117" s="57"/>
      <c r="G117" s="74"/>
      <c r="H117" s="56"/>
      <c r="I117" s="77" t="s">
        <v>45</v>
      </c>
      <c r="J117" s="78">
        <v>80000</v>
      </c>
    </row>
    <row r="118" spans="1:10" ht="24.75" thickBot="1">
      <c r="A118" s="185"/>
      <c r="B118" s="52"/>
      <c r="C118" s="53"/>
      <c r="D118" s="53"/>
      <c r="E118" s="54"/>
      <c r="F118" s="52"/>
      <c r="G118" s="53"/>
      <c r="H118" s="54"/>
      <c r="I118" s="31" t="s">
        <v>68</v>
      </c>
      <c r="J118" s="79">
        <v>748</v>
      </c>
    </row>
    <row r="119" spans="1:10" ht="13.5" thickBot="1">
      <c r="A119" s="184" t="s">
        <v>10</v>
      </c>
      <c r="B119" s="42">
        <f>17.67*3033.203</f>
        <v>53596.69701</v>
      </c>
      <c r="C119" s="43">
        <f>E119-B119</f>
        <v>25557.152990000002</v>
      </c>
      <c r="D119" s="46"/>
      <c r="E119" s="43">
        <v>79153.85</v>
      </c>
      <c r="F119" s="47">
        <f>B119*1</f>
        <v>53596.69701</v>
      </c>
      <c r="G119" s="92">
        <f>8.78*3033.2</f>
        <v>26631.495999999996</v>
      </c>
      <c r="H119" s="43">
        <f>F119-G119+C119</f>
        <v>52522.35400000001</v>
      </c>
      <c r="I119" s="68" t="s">
        <v>25</v>
      </c>
      <c r="J119" s="69">
        <f>1.15*3033.2</f>
        <v>3488.1799999999994</v>
      </c>
    </row>
    <row r="120" spans="1:10" ht="12.75">
      <c r="A120" s="185"/>
      <c r="B120" s="55"/>
      <c r="C120" s="51"/>
      <c r="D120" s="51"/>
      <c r="E120" s="56"/>
      <c r="F120" s="57"/>
      <c r="G120" s="74"/>
      <c r="H120" s="56"/>
      <c r="I120" s="31" t="s">
        <v>29</v>
      </c>
      <c r="J120" s="70">
        <f>1.21*3033.2</f>
        <v>3670.1719999999996</v>
      </c>
    </row>
    <row r="121" spans="1:10" ht="12.75">
      <c r="A121" s="185"/>
      <c r="B121" s="55"/>
      <c r="C121" s="51"/>
      <c r="D121" s="51"/>
      <c r="E121" s="56"/>
      <c r="F121" s="57"/>
      <c r="G121" s="74"/>
      <c r="H121" s="56"/>
      <c r="I121" s="31" t="s">
        <v>30</v>
      </c>
      <c r="J121" s="70">
        <f>2.62*3033.2</f>
        <v>7946.9839999999995</v>
      </c>
    </row>
    <row r="122" spans="1:10" ht="14.25" customHeight="1">
      <c r="A122" s="185"/>
      <c r="B122" s="55"/>
      <c r="C122" s="51"/>
      <c r="D122" s="51"/>
      <c r="E122" s="56"/>
      <c r="F122" s="57"/>
      <c r="G122" s="74"/>
      <c r="H122" s="56"/>
      <c r="I122" s="29" t="s">
        <v>47</v>
      </c>
      <c r="J122" s="95">
        <v>310</v>
      </c>
    </row>
    <row r="123" spans="1:10" ht="24">
      <c r="A123" s="185"/>
      <c r="B123" s="55"/>
      <c r="C123" s="51"/>
      <c r="D123" s="51"/>
      <c r="E123" s="56"/>
      <c r="F123" s="57"/>
      <c r="G123" s="74"/>
      <c r="H123" s="56"/>
      <c r="I123" s="29" t="s">
        <v>27</v>
      </c>
      <c r="J123" s="36">
        <v>750</v>
      </c>
    </row>
    <row r="124" spans="1:10" ht="13.5" thickBot="1">
      <c r="A124" s="185"/>
      <c r="B124" s="55"/>
      <c r="C124" s="51"/>
      <c r="D124" s="51"/>
      <c r="E124" s="56"/>
      <c r="F124" s="57"/>
      <c r="G124" s="74"/>
      <c r="H124" s="56"/>
      <c r="I124" s="31" t="s">
        <v>46</v>
      </c>
      <c r="J124" s="80">
        <v>1497</v>
      </c>
    </row>
    <row r="125" spans="1:10" ht="13.5" thickBot="1">
      <c r="A125" s="184" t="s">
        <v>11</v>
      </c>
      <c r="B125" s="42">
        <f>17.67*3033.203</f>
        <v>53596.69701</v>
      </c>
      <c r="C125" s="43">
        <f>E125-B125</f>
        <v>-11988.707010000006</v>
      </c>
      <c r="D125" s="46"/>
      <c r="E125" s="43">
        <v>41607.99</v>
      </c>
      <c r="F125" s="47">
        <f>B125*1</f>
        <v>53596.69701</v>
      </c>
      <c r="G125" s="92">
        <f>8.78*3033.2</f>
        <v>26631.495999999996</v>
      </c>
      <c r="H125" s="43">
        <f>F125-G125+C125</f>
        <v>14976.494000000002</v>
      </c>
      <c r="I125" s="68" t="s">
        <v>25</v>
      </c>
      <c r="J125" s="69">
        <f>1.15*3033.2</f>
        <v>3488.1799999999994</v>
      </c>
    </row>
    <row r="126" spans="1:10" ht="12.75">
      <c r="A126" s="185"/>
      <c r="B126" s="55"/>
      <c r="C126" s="51"/>
      <c r="D126" s="51"/>
      <c r="E126" s="56"/>
      <c r="F126" s="57"/>
      <c r="G126" s="74"/>
      <c r="H126" s="56"/>
      <c r="I126" s="31" t="s">
        <v>29</v>
      </c>
      <c r="J126" s="70">
        <f>1.21*3033.2</f>
        <v>3670.1719999999996</v>
      </c>
    </row>
    <row r="127" spans="1:10" ht="12.75">
      <c r="A127" s="185"/>
      <c r="B127" s="55"/>
      <c r="C127" s="51"/>
      <c r="D127" s="51"/>
      <c r="E127" s="56"/>
      <c r="F127" s="57"/>
      <c r="G127" s="74"/>
      <c r="H127" s="56"/>
      <c r="I127" s="31" t="s">
        <v>30</v>
      </c>
      <c r="J127" s="70">
        <f>2.62*3033.2</f>
        <v>7946.9839999999995</v>
      </c>
    </row>
    <row r="128" spans="1:10" ht="24">
      <c r="A128" s="185"/>
      <c r="B128" s="55"/>
      <c r="C128" s="51"/>
      <c r="D128" s="51"/>
      <c r="E128" s="56"/>
      <c r="F128" s="57"/>
      <c r="G128" s="74"/>
      <c r="H128" s="56"/>
      <c r="I128" s="31" t="s">
        <v>48</v>
      </c>
      <c r="J128" s="72">
        <v>3456.4</v>
      </c>
    </row>
    <row r="129" spans="1:10" ht="15" customHeight="1">
      <c r="A129" s="185"/>
      <c r="B129" s="55"/>
      <c r="C129" s="51"/>
      <c r="D129" s="51"/>
      <c r="E129" s="56"/>
      <c r="F129" s="57"/>
      <c r="G129" s="74"/>
      <c r="H129" s="56"/>
      <c r="I129" s="31" t="s">
        <v>49</v>
      </c>
      <c r="J129" s="79">
        <v>5464</v>
      </c>
    </row>
    <row r="130" spans="1:10" ht="24">
      <c r="A130" s="185"/>
      <c r="B130" s="55"/>
      <c r="C130" s="51"/>
      <c r="D130" s="51"/>
      <c r="E130" s="56"/>
      <c r="F130" s="57"/>
      <c r="G130" s="74"/>
      <c r="H130" s="56"/>
      <c r="I130" s="31" t="s">
        <v>50</v>
      </c>
      <c r="J130" s="32">
        <v>3482.8</v>
      </c>
    </row>
    <row r="131" spans="1:10" ht="12.75">
      <c r="A131" s="185"/>
      <c r="B131" s="55"/>
      <c r="C131" s="51"/>
      <c r="D131" s="51"/>
      <c r="E131" s="56"/>
      <c r="F131" s="57"/>
      <c r="G131" s="74"/>
      <c r="H131" s="56"/>
      <c r="I131" s="31" t="s">
        <v>51</v>
      </c>
      <c r="J131" s="32">
        <v>510.1</v>
      </c>
    </row>
    <row r="132" spans="1:10" ht="12.75">
      <c r="A132" s="185"/>
      <c r="B132" s="55"/>
      <c r="C132" s="51"/>
      <c r="D132" s="51"/>
      <c r="E132" s="56"/>
      <c r="F132" s="57"/>
      <c r="G132" s="74"/>
      <c r="H132" s="56"/>
      <c r="I132" s="31" t="s">
        <v>52</v>
      </c>
      <c r="J132" s="32">
        <v>28</v>
      </c>
    </row>
    <row r="133" spans="1:10" ht="12.75">
      <c r="A133" s="185"/>
      <c r="B133" s="55"/>
      <c r="C133" s="51"/>
      <c r="D133" s="51"/>
      <c r="E133" s="56"/>
      <c r="F133" s="57"/>
      <c r="G133" s="74"/>
      <c r="H133" s="56"/>
      <c r="I133" s="31" t="s">
        <v>53</v>
      </c>
      <c r="J133" s="32">
        <v>225</v>
      </c>
    </row>
    <row r="134" spans="1:10" ht="24">
      <c r="A134" s="185"/>
      <c r="B134" s="55"/>
      <c r="C134" s="51"/>
      <c r="D134" s="51"/>
      <c r="E134" s="56"/>
      <c r="F134" s="57"/>
      <c r="G134" s="74"/>
      <c r="H134" s="56"/>
      <c r="I134" s="29" t="s">
        <v>65</v>
      </c>
      <c r="J134" s="32">
        <v>20</v>
      </c>
    </row>
    <row r="135" spans="1:10" ht="12.75">
      <c r="A135" s="185"/>
      <c r="B135" s="55"/>
      <c r="C135" s="51"/>
      <c r="D135" s="51"/>
      <c r="E135" s="56"/>
      <c r="F135" s="57"/>
      <c r="G135" s="74"/>
      <c r="H135" s="56"/>
      <c r="I135" s="29" t="s">
        <v>54</v>
      </c>
      <c r="J135" s="30">
        <v>367</v>
      </c>
    </row>
    <row r="136" spans="1:10" ht="27" customHeight="1" thickBot="1">
      <c r="A136" s="186"/>
      <c r="B136" s="62"/>
      <c r="C136" s="63"/>
      <c r="D136" s="63"/>
      <c r="E136" s="64"/>
      <c r="F136" s="62"/>
      <c r="G136" s="63"/>
      <c r="H136" s="64"/>
      <c r="I136" s="33" t="s">
        <v>55</v>
      </c>
      <c r="J136" s="35">
        <v>449</v>
      </c>
    </row>
    <row r="137" spans="1:10" ht="18" customHeight="1" thickBot="1">
      <c r="A137" s="184" t="s">
        <v>12</v>
      </c>
      <c r="B137" s="42">
        <f>17.67*3033.203</f>
        <v>53596.69701</v>
      </c>
      <c r="C137" s="43">
        <f>E137-B137</f>
        <v>-6664.087010000003</v>
      </c>
      <c r="D137" s="46"/>
      <c r="E137" s="43">
        <v>46932.61</v>
      </c>
      <c r="F137" s="47">
        <f>B137*1</f>
        <v>53596.69701</v>
      </c>
      <c r="G137" s="92">
        <f>8.78*3033.2</f>
        <v>26631.495999999996</v>
      </c>
      <c r="H137" s="43">
        <f>F137-G137+C137</f>
        <v>20301.114000000005</v>
      </c>
      <c r="I137" s="68" t="s">
        <v>25</v>
      </c>
      <c r="J137" s="69">
        <f>1.15*3033.2</f>
        <v>3488.1799999999994</v>
      </c>
    </row>
    <row r="138" spans="1:10" ht="12.75">
      <c r="A138" s="185"/>
      <c r="B138" s="55"/>
      <c r="C138" s="51"/>
      <c r="D138" s="51"/>
      <c r="E138" s="56"/>
      <c r="F138" s="57"/>
      <c r="G138" s="74"/>
      <c r="H138" s="56"/>
      <c r="I138" s="31" t="s">
        <v>29</v>
      </c>
      <c r="J138" s="70">
        <f>1.21*3033.2</f>
        <v>3670.1719999999996</v>
      </c>
    </row>
    <row r="139" spans="1:10" ht="12.75">
      <c r="A139" s="185"/>
      <c r="B139" s="55"/>
      <c r="C139" s="51"/>
      <c r="D139" s="51"/>
      <c r="E139" s="56"/>
      <c r="F139" s="57"/>
      <c r="G139" s="74"/>
      <c r="H139" s="56"/>
      <c r="I139" s="31" t="s">
        <v>30</v>
      </c>
      <c r="J139" s="70">
        <f>2.62*3033.2</f>
        <v>7946.9839999999995</v>
      </c>
    </row>
    <row r="140" spans="1:10" ht="15.75" customHeight="1" thickBot="1">
      <c r="A140" s="185"/>
      <c r="B140" s="55"/>
      <c r="C140" s="51"/>
      <c r="D140" s="51"/>
      <c r="E140" s="56"/>
      <c r="F140" s="57"/>
      <c r="G140" s="74"/>
      <c r="H140" s="56"/>
      <c r="I140" s="31" t="s">
        <v>69</v>
      </c>
      <c r="J140" s="70">
        <v>510.1</v>
      </c>
    </row>
    <row r="141" spans="1:10" ht="13.5" thickBot="1">
      <c r="A141" s="184" t="s">
        <v>13</v>
      </c>
      <c r="B141" s="42">
        <f>17.67*3033.203</f>
        <v>53596.69701</v>
      </c>
      <c r="C141" s="43">
        <f>E141-B141</f>
        <v>1016.0029899999936</v>
      </c>
      <c r="D141" s="46"/>
      <c r="E141" s="43">
        <v>54612.7</v>
      </c>
      <c r="F141" s="47">
        <f>B141*1</f>
        <v>53596.69701</v>
      </c>
      <c r="G141" s="92">
        <f>8.78*3033.2</f>
        <v>26631.495999999996</v>
      </c>
      <c r="H141" s="43">
        <f>F141-G141+C141</f>
        <v>27981.204</v>
      </c>
      <c r="I141" s="68" t="s">
        <v>25</v>
      </c>
      <c r="J141" s="69">
        <f>1.15*3033.2</f>
        <v>3488.1799999999994</v>
      </c>
    </row>
    <row r="142" spans="1:10" ht="12.75">
      <c r="A142" s="185"/>
      <c r="B142" s="55"/>
      <c r="C142" s="51"/>
      <c r="D142" s="51"/>
      <c r="E142" s="56"/>
      <c r="F142" s="57"/>
      <c r="G142" s="74"/>
      <c r="H142" s="56"/>
      <c r="I142" s="31" t="s">
        <v>29</v>
      </c>
      <c r="J142" s="70">
        <f>1.21*3033.2</f>
        <v>3670.1719999999996</v>
      </c>
    </row>
    <row r="143" spans="1:10" ht="12.75">
      <c r="A143" s="185"/>
      <c r="B143" s="55"/>
      <c r="C143" s="51"/>
      <c r="D143" s="51"/>
      <c r="E143" s="56"/>
      <c r="F143" s="57"/>
      <c r="G143" s="74"/>
      <c r="H143" s="56"/>
      <c r="I143" s="31" t="s">
        <v>30</v>
      </c>
      <c r="J143" s="97">
        <f>2.62*3033.2</f>
        <v>7946.9839999999995</v>
      </c>
    </row>
    <row r="144" spans="1:10" ht="12.75">
      <c r="A144" s="185"/>
      <c r="B144" s="52"/>
      <c r="C144" s="53"/>
      <c r="D144" s="53"/>
      <c r="E144" s="54"/>
      <c r="F144" s="52"/>
      <c r="G144" s="53"/>
      <c r="H144" s="54"/>
      <c r="I144" s="29" t="s">
        <v>56</v>
      </c>
      <c r="J144" s="98">
        <v>181768.5</v>
      </c>
    </row>
    <row r="145" spans="1:10" ht="24.75" thickBot="1">
      <c r="A145" s="185"/>
      <c r="B145" s="52"/>
      <c r="C145" s="53"/>
      <c r="D145" s="53"/>
      <c r="E145" s="54"/>
      <c r="F145" s="52"/>
      <c r="G145" s="53"/>
      <c r="H145" s="54" t="s">
        <v>24</v>
      </c>
      <c r="I145" s="81" t="s">
        <v>57</v>
      </c>
      <c r="J145" s="38">
        <v>976</v>
      </c>
    </row>
    <row r="146" spans="1:10" ht="12" customHeight="1" thickBot="1">
      <c r="A146" s="187" t="s">
        <v>14</v>
      </c>
      <c r="B146" s="84">
        <f>18.71*3033.2013</f>
        <v>56751.196323000004</v>
      </c>
      <c r="C146" s="85">
        <f>E146-B146</f>
        <v>-13058.346323000005</v>
      </c>
      <c r="D146" s="82"/>
      <c r="E146" s="85">
        <v>43692.85</v>
      </c>
      <c r="F146" s="82">
        <f>B146*1</f>
        <v>56751.196323000004</v>
      </c>
      <c r="G146" s="84">
        <f>(2.427+2.82+0.55+3.65)*3033.2</f>
        <v>28654.640399999997</v>
      </c>
      <c r="H146" s="82">
        <f>F146-G146+C146</f>
        <v>15038.209600000002</v>
      </c>
      <c r="I146" s="91" t="s">
        <v>25</v>
      </c>
      <c r="J146" s="69">
        <f>1.15*3033.2</f>
        <v>3488.1799999999994</v>
      </c>
    </row>
    <row r="147" spans="1:10" ht="12.75" customHeight="1">
      <c r="A147" s="188"/>
      <c r="B147" s="55"/>
      <c r="C147" s="51"/>
      <c r="D147" s="51"/>
      <c r="E147" s="56"/>
      <c r="F147" s="51"/>
      <c r="G147" s="74"/>
      <c r="H147" s="51"/>
      <c r="I147" s="29" t="s">
        <v>29</v>
      </c>
      <c r="J147" s="73">
        <f>1.28*3033.2</f>
        <v>3882.4959999999996</v>
      </c>
    </row>
    <row r="148" spans="1:10" ht="12.75">
      <c r="A148" s="188"/>
      <c r="B148" s="55"/>
      <c r="C148" s="51"/>
      <c r="D148" s="51"/>
      <c r="E148" s="56"/>
      <c r="F148" s="51"/>
      <c r="G148" s="74"/>
      <c r="H148" s="51"/>
      <c r="I148" s="29" t="s">
        <v>30</v>
      </c>
      <c r="J148" s="73">
        <f>2.78*3033.2</f>
        <v>8432.295999999998</v>
      </c>
    </row>
    <row r="149" spans="1:10" ht="24">
      <c r="A149" s="188"/>
      <c r="B149" s="55"/>
      <c r="C149" s="51"/>
      <c r="D149" s="51"/>
      <c r="E149" s="56"/>
      <c r="F149" s="51"/>
      <c r="G149" s="74"/>
      <c r="H149" s="51"/>
      <c r="I149" s="100" t="s">
        <v>58</v>
      </c>
      <c r="J149" s="32">
        <v>570</v>
      </c>
    </row>
    <row r="150" spans="1:10" ht="12.75" customHeight="1">
      <c r="A150" s="188"/>
      <c r="B150" s="55"/>
      <c r="C150" s="51"/>
      <c r="D150" s="51"/>
      <c r="E150" s="56"/>
      <c r="F150" s="51"/>
      <c r="G150" s="74"/>
      <c r="H150" s="51"/>
      <c r="I150" s="29" t="s">
        <v>28</v>
      </c>
      <c r="J150" s="30">
        <v>8807</v>
      </c>
    </row>
    <row r="151" spans="1:10" ht="12.75" customHeight="1">
      <c r="A151" s="188"/>
      <c r="B151" s="55"/>
      <c r="C151" s="51"/>
      <c r="D151" s="51"/>
      <c r="E151" s="56"/>
      <c r="F151" s="51"/>
      <c r="G151" s="74"/>
      <c r="H151" s="51"/>
      <c r="I151" s="29" t="s">
        <v>59</v>
      </c>
      <c r="J151" s="86">
        <v>141</v>
      </c>
    </row>
    <row r="152" spans="1:10" ht="24">
      <c r="A152" s="188"/>
      <c r="B152" s="55"/>
      <c r="C152" s="51"/>
      <c r="D152" s="51"/>
      <c r="E152" s="56"/>
      <c r="F152" s="51"/>
      <c r="G152" s="74"/>
      <c r="H152" s="51"/>
      <c r="I152" s="101" t="s">
        <v>60</v>
      </c>
      <c r="J152" s="86">
        <v>933</v>
      </c>
    </row>
    <row r="153" spans="1:10" ht="12.75">
      <c r="A153" s="188"/>
      <c r="B153" s="55"/>
      <c r="C153" s="51"/>
      <c r="D153" s="51"/>
      <c r="E153" s="56"/>
      <c r="F153" s="51"/>
      <c r="G153" s="74"/>
      <c r="H153" s="51"/>
      <c r="I153" s="102" t="s">
        <v>70</v>
      </c>
      <c r="J153" s="99">
        <v>550</v>
      </c>
    </row>
    <row r="154" spans="1:10" ht="13.5" thickBot="1">
      <c r="A154" s="189"/>
      <c r="B154" s="58"/>
      <c r="C154" s="59"/>
      <c r="D154" s="59"/>
      <c r="E154" s="60"/>
      <c r="F154" s="51"/>
      <c r="G154" s="74"/>
      <c r="H154" s="51"/>
      <c r="I154" s="33" t="s">
        <v>34</v>
      </c>
      <c r="J154" s="87">
        <v>1497</v>
      </c>
    </row>
    <row r="155" spans="1:10" ht="13.5" thickBot="1">
      <c r="A155" s="184" t="s">
        <v>15</v>
      </c>
      <c r="B155" s="42">
        <f>18.71*3033.2013</f>
        <v>56751.196323000004</v>
      </c>
      <c r="C155" s="43">
        <f>E155-B155</f>
        <v>20021.373677000003</v>
      </c>
      <c r="D155" s="46"/>
      <c r="E155" s="44">
        <v>76772.57</v>
      </c>
      <c r="F155" s="47">
        <f>B155*1</f>
        <v>56751.196323000004</v>
      </c>
      <c r="G155" s="92">
        <f>(2.427+2.82+0.55+3.65)*3033.2</f>
        <v>28654.640399999997</v>
      </c>
      <c r="H155" s="43">
        <f>F155-G155+C155</f>
        <v>48117.92960000001</v>
      </c>
      <c r="I155" s="89" t="s">
        <v>25</v>
      </c>
      <c r="J155" s="72">
        <f>1.15*3033.2</f>
        <v>3488.1799999999994</v>
      </c>
    </row>
    <row r="156" spans="1:10" ht="12.75">
      <c r="A156" s="185"/>
      <c r="B156" s="55"/>
      <c r="C156" s="51"/>
      <c r="D156" s="51"/>
      <c r="E156" s="56"/>
      <c r="F156" s="57"/>
      <c r="G156" s="74"/>
      <c r="H156" s="56"/>
      <c r="I156" s="105" t="s">
        <v>29</v>
      </c>
      <c r="J156" s="72">
        <f>1.28*3033.2</f>
        <v>3882.4959999999996</v>
      </c>
    </row>
    <row r="157" spans="1:10" ht="12.75">
      <c r="A157" s="185"/>
      <c r="B157" s="55"/>
      <c r="C157" s="51"/>
      <c r="D157" s="51"/>
      <c r="E157" s="56"/>
      <c r="F157" s="57"/>
      <c r="G157" s="74"/>
      <c r="H157" s="56"/>
      <c r="I157" s="105" t="s">
        <v>30</v>
      </c>
      <c r="J157" s="106">
        <f>2.78*3033.2</f>
        <v>8432.295999999998</v>
      </c>
    </row>
    <row r="158" spans="1:10" ht="24">
      <c r="A158" s="185"/>
      <c r="B158" s="52"/>
      <c r="C158" s="53"/>
      <c r="D158" s="53"/>
      <c r="E158" s="54"/>
      <c r="F158" s="52"/>
      <c r="G158" s="53"/>
      <c r="H158" s="54"/>
      <c r="I158" s="29" t="s">
        <v>61</v>
      </c>
      <c r="J158" s="34">
        <v>40</v>
      </c>
    </row>
    <row r="159" spans="1:10" ht="12.75" customHeight="1" thickBot="1">
      <c r="A159" s="185"/>
      <c r="B159" s="52"/>
      <c r="C159" s="53"/>
      <c r="D159" s="53"/>
      <c r="E159" s="54"/>
      <c r="F159" s="52"/>
      <c r="G159" s="53"/>
      <c r="H159" s="54"/>
      <c r="I159" s="71" t="s">
        <v>32</v>
      </c>
      <c r="J159" s="36">
        <v>1796</v>
      </c>
    </row>
    <row r="160" spans="1:10" ht="13.5" thickBot="1">
      <c r="A160" s="184" t="s">
        <v>16</v>
      </c>
      <c r="B160" s="42">
        <f>18.71*3033.2013</f>
        <v>56751.196323000004</v>
      </c>
      <c r="C160" s="43">
        <f>E160-B160</f>
        <v>-6625.206323000006</v>
      </c>
      <c r="D160" s="46"/>
      <c r="E160" s="45">
        <v>50125.99</v>
      </c>
      <c r="F160" s="47">
        <f>B160*1</f>
        <v>56751.196323000004</v>
      </c>
      <c r="G160" s="92">
        <f>(2.427+2.82+0.55+3.65)*3033.2</f>
        <v>28654.640399999997</v>
      </c>
      <c r="H160" s="43">
        <f>F160-G160+C160</f>
        <v>21471.3496</v>
      </c>
      <c r="I160" s="104" t="s">
        <v>25</v>
      </c>
      <c r="J160" s="69">
        <f>1.15*3033.2</f>
        <v>3488.1799999999994</v>
      </c>
    </row>
    <row r="161" spans="1:10" ht="12.75">
      <c r="A161" s="185"/>
      <c r="B161" s="55"/>
      <c r="C161" s="51"/>
      <c r="D161" s="51"/>
      <c r="E161" s="56"/>
      <c r="F161" s="57"/>
      <c r="G161" s="74"/>
      <c r="H161" s="56"/>
      <c r="I161" s="105" t="s">
        <v>29</v>
      </c>
      <c r="J161" s="72">
        <f>1.28*3033.2</f>
        <v>3882.4959999999996</v>
      </c>
    </row>
    <row r="162" spans="1:10" ht="15" customHeight="1">
      <c r="A162" s="185"/>
      <c r="B162" s="55"/>
      <c r="C162" s="51"/>
      <c r="D162" s="51"/>
      <c r="E162" s="56"/>
      <c r="F162" s="57"/>
      <c r="G162" s="74"/>
      <c r="H162" s="56"/>
      <c r="I162" s="105" t="s">
        <v>30</v>
      </c>
      <c r="J162" s="106">
        <f>2.78*3033.2</f>
        <v>8432.295999999998</v>
      </c>
    </row>
    <row r="163" spans="1:10" ht="16.5" customHeight="1" thickBot="1">
      <c r="A163" s="186"/>
      <c r="B163" s="62"/>
      <c r="C163" s="63"/>
      <c r="D163" s="63"/>
      <c r="E163" s="64"/>
      <c r="F163" s="62"/>
      <c r="G163" s="63"/>
      <c r="H163" s="64"/>
      <c r="I163" s="89" t="s">
        <v>32</v>
      </c>
      <c r="J163" s="88">
        <v>2245</v>
      </c>
    </row>
    <row r="164" spans="1:10" ht="13.5" thickBot="1">
      <c r="A164" s="184" t="s">
        <v>17</v>
      </c>
      <c r="B164" s="42">
        <f>18.71*3033.2013</f>
        <v>56751.196323000004</v>
      </c>
      <c r="C164" s="43">
        <f>E164-B164</f>
        <v>-2955.616323000002</v>
      </c>
      <c r="D164" s="46"/>
      <c r="E164" s="43">
        <v>53795.58</v>
      </c>
      <c r="F164" s="47">
        <f>B164*1</f>
        <v>56751.196323000004</v>
      </c>
      <c r="G164" s="92">
        <f>(2.427+2.82+0.55+3.65)*3033.2</f>
        <v>28654.640399999997</v>
      </c>
      <c r="H164" s="43">
        <f>F164-G164+C164</f>
        <v>25140.939600000005</v>
      </c>
      <c r="I164" s="104" t="s">
        <v>25</v>
      </c>
      <c r="J164" s="69">
        <f>1.15*3033.2</f>
        <v>3488.1799999999994</v>
      </c>
    </row>
    <row r="165" spans="1:10" ht="12.75">
      <c r="A165" s="185"/>
      <c r="B165" s="55"/>
      <c r="C165" s="51"/>
      <c r="D165" s="51"/>
      <c r="E165" s="56"/>
      <c r="F165" s="57"/>
      <c r="G165" s="74"/>
      <c r="H165" s="56"/>
      <c r="I165" s="105" t="s">
        <v>29</v>
      </c>
      <c r="J165" s="72">
        <f>1.28*3033.2</f>
        <v>3882.4959999999996</v>
      </c>
    </row>
    <row r="166" spans="1:10" ht="12.75">
      <c r="A166" s="185"/>
      <c r="B166" s="55"/>
      <c r="C166" s="51"/>
      <c r="D166" s="51"/>
      <c r="E166" s="56"/>
      <c r="F166" s="57"/>
      <c r="G166" s="74"/>
      <c r="H166" s="56"/>
      <c r="I166" s="105" t="s">
        <v>30</v>
      </c>
      <c r="J166" s="106">
        <f>2.78*3033.2</f>
        <v>8432.295999999998</v>
      </c>
    </row>
    <row r="167" spans="1:10" ht="14.25" customHeight="1">
      <c r="A167" s="185"/>
      <c r="B167" s="52"/>
      <c r="C167" s="53"/>
      <c r="D167" s="53"/>
      <c r="E167" s="54"/>
      <c r="F167" s="52"/>
      <c r="G167" s="53"/>
      <c r="H167" s="54"/>
      <c r="I167" s="90" t="s">
        <v>59</v>
      </c>
      <c r="J167" s="34">
        <v>209</v>
      </c>
    </row>
    <row r="168" spans="1:10" ht="24">
      <c r="A168" s="185"/>
      <c r="B168" s="52"/>
      <c r="C168" s="53"/>
      <c r="D168" s="53"/>
      <c r="E168" s="54"/>
      <c r="F168" s="52"/>
      <c r="G168" s="53"/>
      <c r="H168" s="54"/>
      <c r="I168" s="107" t="s">
        <v>62</v>
      </c>
      <c r="J168" s="34">
        <v>768</v>
      </c>
    </row>
    <row r="169" spans="1:10" ht="12.75">
      <c r="A169" s="185"/>
      <c r="B169" s="52"/>
      <c r="C169" s="53"/>
      <c r="D169" s="53"/>
      <c r="E169" s="54"/>
      <c r="F169" s="52"/>
      <c r="G169" s="53"/>
      <c r="H169" s="54"/>
      <c r="I169" s="108" t="s">
        <v>63</v>
      </c>
      <c r="J169" s="34">
        <v>2000</v>
      </c>
    </row>
    <row r="170" spans="1:10" ht="24">
      <c r="A170" s="185"/>
      <c r="B170" s="52"/>
      <c r="C170" s="53"/>
      <c r="D170" s="53"/>
      <c r="E170" s="54"/>
      <c r="F170" s="52"/>
      <c r="G170" s="53"/>
      <c r="H170" s="54"/>
      <c r="I170" s="103" t="s">
        <v>71</v>
      </c>
      <c r="J170" s="30">
        <v>5209.4</v>
      </c>
    </row>
    <row r="171" spans="1:10" ht="15.75" customHeight="1" thickBot="1">
      <c r="A171" s="186"/>
      <c r="B171" s="62"/>
      <c r="C171" s="63"/>
      <c r="D171" s="63"/>
      <c r="E171" s="64"/>
      <c r="F171" s="62"/>
      <c r="G171" s="63"/>
      <c r="H171" s="64"/>
      <c r="I171" s="109" t="s">
        <v>32</v>
      </c>
      <c r="J171" s="110">
        <v>2245</v>
      </c>
    </row>
    <row r="172" spans="1:10" ht="13.5" thickBot="1">
      <c r="A172" s="187" t="s">
        <v>18</v>
      </c>
      <c r="B172" s="42">
        <f>18.71*3033.2013</f>
        <v>56751.196323000004</v>
      </c>
      <c r="C172" s="46">
        <f>E172-B172</f>
        <v>-2198.166323000005</v>
      </c>
      <c r="D172" s="46"/>
      <c r="E172" s="82">
        <v>54553.03</v>
      </c>
      <c r="F172" s="47">
        <f>B172*1</f>
        <v>56751.196323000004</v>
      </c>
      <c r="G172" s="92">
        <f>(2.427+2.82+0.55+3.65)*3033.2</f>
        <v>28654.640399999997</v>
      </c>
      <c r="H172" s="83">
        <f>F172-G172+C172</f>
        <v>25898.389600000002</v>
      </c>
      <c r="I172" s="91" t="s">
        <v>25</v>
      </c>
      <c r="J172" s="69">
        <f>1.15*3033.2</f>
        <v>3488.1799999999994</v>
      </c>
    </row>
    <row r="173" spans="1:10" ht="13.5" customHeight="1">
      <c r="A173" s="188"/>
      <c r="B173" s="55"/>
      <c r="C173" s="51"/>
      <c r="D173" s="51"/>
      <c r="E173" s="51"/>
      <c r="F173" s="57"/>
      <c r="G173" s="74"/>
      <c r="H173" s="56"/>
      <c r="I173" s="29" t="s">
        <v>29</v>
      </c>
      <c r="J173" s="73">
        <f>1.28*3033.2</f>
        <v>3882.4959999999996</v>
      </c>
    </row>
    <row r="174" spans="1:10" ht="13.5" customHeight="1">
      <c r="A174" s="188"/>
      <c r="B174" s="55"/>
      <c r="C174" s="51"/>
      <c r="D174" s="51"/>
      <c r="E174" s="51"/>
      <c r="F174" s="57"/>
      <c r="G174" s="74"/>
      <c r="H174" s="56"/>
      <c r="I174" s="29" t="s">
        <v>30</v>
      </c>
      <c r="J174" s="73">
        <f>2.78*3033.2</f>
        <v>8432.295999999998</v>
      </c>
    </row>
    <row r="175" spans="1:10" ht="24">
      <c r="A175" s="188"/>
      <c r="B175" s="55"/>
      <c r="C175" s="51"/>
      <c r="D175" s="51"/>
      <c r="E175" s="51"/>
      <c r="F175" s="57"/>
      <c r="G175" s="74"/>
      <c r="H175" s="56"/>
      <c r="I175" s="29" t="s">
        <v>66</v>
      </c>
      <c r="J175" s="30">
        <v>5043.3</v>
      </c>
    </row>
    <row r="176" spans="1:10" ht="13.5" thickBot="1">
      <c r="A176" s="189"/>
      <c r="B176" s="58"/>
      <c r="C176" s="59"/>
      <c r="D176" s="59"/>
      <c r="E176" s="59"/>
      <c r="F176" s="61"/>
      <c r="G176" s="75"/>
      <c r="H176" s="60"/>
      <c r="I176" s="94" t="s">
        <v>46</v>
      </c>
      <c r="J176" s="93">
        <v>748</v>
      </c>
    </row>
    <row r="177" spans="1:10" ht="13.5" thickBot="1">
      <c r="A177" s="184" t="s">
        <v>19</v>
      </c>
      <c r="B177" s="42">
        <f>18.71*3033.2013</f>
        <v>56751.196323000004</v>
      </c>
      <c r="C177" s="43">
        <f>E177-B177</f>
        <v>-1858.926323000007</v>
      </c>
      <c r="D177" s="46"/>
      <c r="E177" s="43">
        <v>54892.27</v>
      </c>
      <c r="F177" s="47">
        <f>B177*1</f>
        <v>56751.196323000004</v>
      </c>
      <c r="G177" s="92">
        <f>(2.427+2.82+0.55+3.65)*3033.2</f>
        <v>28654.640399999997</v>
      </c>
      <c r="H177" s="43">
        <f>F177-G177+C177</f>
        <v>26237.6296</v>
      </c>
      <c r="I177" s="68" t="s">
        <v>25</v>
      </c>
      <c r="J177" s="69">
        <f>1.15*3033.2</f>
        <v>3488.1799999999994</v>
      </c>
    </row>
    <row r="178" spans="1:10" ht="13.5" customHeight="1">
      <c r="A178" s="185"/>
      <c r="B178" s="55"/>
      <c r="C178" s="51"/>
      <c r="D178" s="51"/>
      <c r="E178" s="56"/>
      <c r="F178" s="57"/>
      <c r="G178" s="74" t="s">
        <v>35</v>
      </c>
      <c r="H178" s="56"/>
      <c r="I178" s="31" t="s">
        <v>29</v>
      </c>
      <c r="J178" s="70">
        <f>1.28*3033.2</f>
        <v>3882.4959999999996</v>
      </c>
    </row>
    <row r="179" spans="1:10" ht="14.25" customHeight="1">
      <c r="A179" s="185"/>
      <c r="B179" s="55"/>
      <c r="C179" s="51"/>
      <c r="D179" s="51"/>
      <c r="E179" s="56"/>
      <c r="F179" s="57"/>
      <c r="G179" s="74"/>
      <c r="H179" s="56"/>
      <c r="I179" s="31" t="s">
        <v>30</v>
      </c>
      <c r="J179" s="73">
        <f>2.78*3033.2</f>
        <v>8432.295999999998</v>
      </c>
    </row>
    <row r="180" spans="1:10" ht="24">
      <c r="A180" s="185"/>
      <c r="B180" s="57"/>
      <c r="C180" s="51"/>
      <c r="D180" s="51"/>
      <c r="E180" s="56"/>
      <c r="F180" s="57"/>
      <c r="G180" s="51"/>
      <c r="H180" s="56"/>
      <c r="I180" s="29" t="s">
        <v>67</v>
      </c>
      <c r="J180" s="34">
        <v>2267</v>
      </c>
    </row>
    <row r="181" spans="1:10" ht="13.5" customHeight="1" thickBot="1">
      <c r="A181" s="185"/>
      <c r="B181" s="57"/>
      <c r="C181" s="51"/>
      <c r="D181" s="51"/>
      <c r="E181" s="56"/>
      <c r="F181" s="57"/>
      <c r="G181" s="51"/>
      <c r="H181" s="56"/>
      <c r="I181" s="29" t="s">
        <v>37</v>
      </c>
      <c r="J181" s="34">
        <v>2744</v>
      </c>
    </row>
    <row r="182" spans="1:10" ht="25.5" customHeight="1" hidden="1" thickBot="1">
      <c r="A182" s="186"/>
      <c r="B182" s="61"/>
      <c r="C182" s="59"/>
      <c r="D182" s="59"/>
      <c r="E182" s="60"/>
      <c r="F182" s="61"/>
      <c r="G182" s="59"/>
      <c r="H182" s="60"/>
      <c r="I182" s="96" t="s">
        <v>36</v>
      </c>
      <c r="J182" s="41"/>
    </row>
    <row r="183" spans="1:10" ht="13.5" thickBot="1">
      <c r="A183" s="7" t="s">
        <v>20</v>
      </c>
      <c r="B183" s="65">
        <f>SUM(B106:B177)</f>
        <v>662087.3599980001</v>
      </c>
      <c r="C183" s="66">
        <f>SUM(C106:C177)</f>
        <v>-1676.049998000046</v>
      </c>
      <c r="D183" s="66"/>
      <c r="E183" s="65">
        <f>SUM(E100:E177)</f>
        <v>660411.31</v>
      </c>
      <c r="F183" s="67">
        <f>SUM(F106:F177)</f>
        <v>662087.3599980001</v>
      </c>
      <c r="G183" s="24">
        <f>SUM(G106:G177)</f>
        <v>331716.81839999993</v>
      </c>
      <c r="H183" s="23">
        <f>SUM(H106:H177)</f>
        <v>328694.4916</v>
      </c>
      <c r="I183" s="10"/>
      <c r="J183" s="8"/>
    </row>
    <row r="184" spans="1:10" ht="13.5" thickBot="1">
      <c r="A184" s="6"/>
      <c r="B184" s="16"/>
      <c r="C184" s="17"/>
      <c r="D184" s="17"/>
      <c r="E184" s="18"/>
      <c r="F184" s="20"/>
      <c r="G184" s="20"/>
      <c r="H184" s="20"/>
      <c r="I184" s="11" t="s">
        <v>21</v>
      </c>
      <c r="J184" s="21">
        <f>SUM(J106:J182)</f>
        <v>506319.4479999996</v>
      </c>
    </row>
    <row r="185" spans="1:10" ht="21" customHeight="1" thickBot="1">
      <c r="A185" s="4"/>
      <c r="B185" s="1"/>
      <c r="C185" s="2"/>
      <c r="D185" s="2"/>
      <c r="E185" s="3"/>
      <c r="F185" s="181"/>
      <c r="G185" s="182"/>
      <c r="H185" s="182"/>
      <c r="I185" s="183"/>
      <c r="J185" s="25"/>
    </row>
    <row r="186" spans="9:10" ht="13.5" customHeight="1" thickBot="1">
      <c r="I186" s="9" t="s">
        <v>38</v>
      </c>
      <c r="J186" s="22">
        <f>H183+J105-J184</f>
        <v>-93251.0063999996</v>
      </c>
    </row>
    <row r="187" ht="13.5" customHeight="1"/>
    <row r="188" ht="14.25" customHeight="1"/>
    <row r="189" ht="13.5" customHeight="1"/>
    <row r="197" ht="27" customHeight="1"/>
    <row r="198" ht="15.75" customHeight="1"/>
    <row r="199" ht="15" customHeight="1"/>
    <row r="202" ht="25.5" customHeight="1"/>
    <row r="203" ht="15" customHeight="1"/>
    <row r="205" ht="15" customHeight="1"/>
    <row r="207" ht="13.5" customHeight="1"/>
    <row r="208" ht="12.75" customHeight="1"/>
  </sheetData>
  <sheetProtection/>
  <mergeCells count="56">
    <mergeCell ref="A177:A182"/>
    <mergeCell ref="F185:I185"/>
    <mergeCell ref="A100:J100"/>
    <mergeCell ref="A101:J101"/>
    <mergeCell ref="A102:A104"/>
    <mergeCell ref="B102:E102"/>
    <mergeCell ref="F102:J102"/>
    <mergeCell ref="A172:A176"/>
    <mergeCell ref="B103:B104"/>
    <mergeCell ref="A141:A145"/>
    <mergeCell ref="A155:A159"/>
    <mergeCell ref="A160:A163"/>
    <mergeCell ref="C103:C104"/>
    <mergeCell ref="A164:A171"/>
    <mergeCell ref="B105:E105"/>
    <mergeCell ref="A106:A111"/>
    <mergeCell ref="A112:A118"/>
    <mergeCell ref="A119:A124"/>
    <mergeCell ref="A125:A136"/>
    <mergeCell ref="A137:A140"/>
    <mergeCell ref="I103:J103"/>
    <mergeCell ref="A146:A154"/>
    <mergeCell ref="D103:D104"/>
    <mergeCell ref="E103:E104"/>
    <mergeCell ref="F103:F104"/>
    <mergeCell ref="G103:G104"/>
    <mergeCell ref="H103:H104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G4:G5"/>
    <mergeCell ref="H4:H5"/>
    <mergeCell ref="I4:J4"/>
    <mergeCell ref="B6:E6"/>
    <mergeCell ref="A7:A11"/>
    <mergeCell ref="A12:A16"/>
    <mergeCell ref="A17:A20"/>
    <mergeCell ref="A21:A24"/>
    <mergeCell ref="A25:A28"/>
    <mergeCell ref="A29:A34"/>
    <mergeCell ref="A35:A37"/>
    <mergeCell ref="A38:A41"/>
    <mergeCell ref="F78:I78"/>
    <mergeCell ref="A42:A48"/>
    <mergeCell ref="A49:A54"/>
    <mergeCell ref="A55:A61"/>
    <mergeCell ref="A62:A65"/>
    <mergeCell ref="A66:A67"/>
    <mergeCell ref="A68:A75"/>
  </mergeCells>
  <printOptions/>
  <pageMargins left="0.17" right="0.17" top="0.17" bottom="0.16" header="0.17" footer="0.16"/>
  <pageSetup horizontalDpi="600" verticalDpi="600" orientation="landscape" paperSize="9" scale="94" r:id="rId1"/>
  <rowBreaks count="5" manualBreakCount="5">
    <brk id="37" max="9" man="1"/>
    <brk id="65" max="9" man="1"/>
    <brk id="99" max="9" man="1"/>
    <brk id="136" max="9" man="1"/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2022-04-11T04:33:59Z</cp:lastPrinted>
  <dcterms:created xsi:type="dcterms:W3CDTF">2010-06-22T06:42:29Z</dcterms:created>
  <dcterms:modified xsi:type="dcterms:W3CDTF">2022-04-11T04:45:23Z</dcterms:modified>
  <cp:category/>
  <cp:version/>
  <cp:contentType/>
  <cp:contentStatus/>
</cp:coreProperties>
</file>