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970" tabRatio="598" activeTab="0"/>
  </bookViews>
  <sheets>
    <sheet name="Текущий ремонт" sheetId="1" r:id="rId1"/>
  </sheets>
  <definedNames>
    <definedName name="_xlnm.Print_Area" localSheetId="0">'Текущий ремонт'!$A$1:$J$88</definedName>
  </definedNames>
  <calcPr fullCalcOnLoad="1"/>
</workbook>
</file>

<file path=xl/sharedStrings.xml><?xml version="1.0" encoding="utf-8"?>
<sst xmlns="http://schemas.openxmlformats.org/spreadsheetml/2006/main" count="105" uniqueCount="82">
  <si>
    <t>начис. факт</t>
  </si>
  <si>
    <t>дотация факт</t>
  </si>
  <si>
    <t>ИТОГО:</t>
  </si>
  <si>
    <t>Всего начисл.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</si>
  <si>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</si>
  <si>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</si>
  <si>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</si>
  <si>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</si>
  <si>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</si>
  <si>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</si>
  <si>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</si>
  <si>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</si>
  <si>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</si>
  <si>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</si>
  <si>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</si>
  <si>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</si>
  <si>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</si>
  <si>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</si>
  <si>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</si>
  <si>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</si>
  <si>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</si>
  <si>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</si>
  <si>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</si>
  <si>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1 по ул. Крайняя</t>
  </si>
  <si>
    <t xml:space="preserve"> </t>
  </si>
  <si>
    <t xml:space="preserve">РАСХОДЫ ПО ООО "ЛИДЕР УК" </t>
  </si>
  <si>
    <t>прочистка дороги от снега вдоль дома и подъезд к контейнерам (погрузчиком 30 мин.)</t>
  </si>
  <si>
    <t>промывка и опрессовка системы отопления</t>
  </si>
  <si>
    <t>прочистка дороги от снега вдоль дома и подъезд к контейнерам (погрузчиком 40 мин.)</t>
  </si>
  <si>
    <t>содержание УК</t>
  </si>
  <si>
    <t xml:space="preserve">Постоян. затраты </t>
  </si>
  <si>
    <t>покос травы на детской площадке, газонах</t>
  </si>
  <si>
    <t xml:space="preserve">    </t>
  </si>
  <si>
    <t>факт недоплата, переплата     (-/+)</t>
  </si>
  <si>
    <t>техническое обслуживание узлов коммерческого учета тепловой энергии</t>
  </si>
  <si>
    <t xml:space="preserve">Составил: инженер-смотритель                                       О.А. Романюк                              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</si>
  <si>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</si>
  <si>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</si>
  <si>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 с  2020 года                                                   </t>
  </si>
  <si>
    <t>очистка кровли с торца от снега и наледи</t>
  </si>
  <si>
    <t xml:space="preserve">очистка подъездных козырьков от снега  </t>
  </si>
  <si>
    <t>прочистка дороги от снега вдоль дома и подъезд к контейнерам (погрузчиком 1 час. 51 мин.)</t>
  </si>
  <si>
    <t>кв. № 45, 60 - вызов в выходной день (течь с потолка)</t>
  </si>
  <si>
    <t>монтаж досок объявлений (табличка - 4 шт., дюбель гвоздь - 16 шт.)</t>
  </si>
  <si>
    <t>кв. № 16 - вызов в выходной день (замена предохранителя 100А - 1 шт. в ОДПУ)</t>
  </si>
  <si>
    <t>подвал (4п.) - замена соединения на стояке ГВС</t>
  </si>
  <si>
    <t>прочистка дороги от снега вдоль дома и подъезд к контейнерам (погрузчиком 1 час. 55 мин.)</t>
  </si>
  <si>
    <t>монтаж манометра на вводе ХВС (муфта комбинированная - 1 шт., тройник - 1 шт., шар. кран d 20 - 1 шт., манометр - 1 шт., нитка - 5м.)</t>
  </si>
  <si>
    <t>уличное освещение - замена светодиодных ламп в светильниках на детской площадке 11 Вт. - 1 шт., 20 Вт - 1 шт.</t>
  </si>
  <si>
    <t>замена эл. лампочки 40 Вт. - 8 шт.</t>
  </si>
  <si>
    <t>дезинсекция подвала (фенаксин - 3 уп.)</t>
  </si>
  <si>
    <t>дератизация подвала (крысин - 2 уп.)</t>
  </si>
  <si>
    <t>рассыпка земли на клумбы (работа)</t>
  </si>
  <si>
    <t xml:space="preserve">III-IVп. - выведена вода для полива цветов (труба d 16 - 10м., тройник d 20*16*20 - 1 шт., шар. кран d 16  - 2 шт., нить - 5 м.) </t>
  </si>
  <si>
    <t>III-IVп.- монтаж плах на газоне (чтобы не рассыпалась земля), плаха 6м. - 6 шт. угол железный - 4,2м., кисть - 1 шт., антисептик - 3,5л., краска - 1 кг., арматура - 2,8 м.</t>
  </si>
  <si>
    <t>кв. № 16,17,18 - вывоз аварийной службы (протяжка контактов) - 1 заявка</t>
  </si>
  <si>
    <t xml:space="preserve">подвал - дезинсекция (фенаксин - 1 кг.), дератизация (крысиная смерть - 1 кг.) </t>
  </si>
  <si>
    <t xml:space="preserve">детская площадка - изготовление песочницы </t>
  </si>
  <si>
    <t>привозка и планировка горельника - 60т., щебня - 30т., погрузчик - 2 час.</t>
  </si>
  <si>
    <t>кв. № 58 - замена стояка п/сушителя (труба d 25 - 3м., муфта комбинированная - 1 шт., нить 5м.)</t>
  </si>
  <si>
    <t xml:space="preserve">монтаж аншлага и номерного знака на фасад дома </t>
  </si>
  <si>
    <t>закрыты отдушины в подвал (монтажная пена - 1 бал.)</t>
  </si>
  <si>
    <t>подвал - замена светодиодной лампы 5 Вт. - 4 шт.</t>
  </si>
  <si>
    <t>IIIп. 5эт. - ремонт окна (Анком)</t>
  </si>
  <si>
    <t>детская площадка - замена светодиодной лампы 20 Вт. - 1 шт.</t>
  </si>
  <si>
    <t>прочистка дороги от снега вдоль дома и подъезд к контейнерам (погрузчиком 1 час 3 мин.)</t>
  </si>
  <si>
    <t>дворовая территория - монтаж иллюминации на елке (гирлянда 10м. - 1 шт.)</t>
  </si>
  <si>
    <t>IVп. 4 эт. - замена ТСК-3 - 1 шт., светодиод. лампы 5 Вт. - 1 шт.</t>
  </si>
  <si>
    <t xml:space="preserve">кв. № 9 - частичная замена канализационного стояка в туалете (труба d 110 - 3м., манжета - 2 шт., переход - 1 шт., силикон - 3/4 бал.,  диск - 1 шт.) </t>
  </si>
  <si>
    <t>изготовление и заливка водой снежной горки, элементов снежного городка</t>
  </si>
  <si>
    <t>I-IIIп. - очистка подъездных козырьков от снега - 3 шт.</t>
  </si>
  <si>
    <t>IIIп. 4 эт. - замена платы ТСК-3 - 1 шт.</t>
  </si>
  <si>
    <t>IVп. 2 эт. - замена светодиодной лампы 5 Вт. - 1 шт.</t>
  </si>
  <si>
    <t>IIп. 1,2 эт. - замена ТСК-3 - 1 шт., свет. лампочки 5 Вт. - 1шт.</t>
  </si>
  <si>
    <t>кв. № 17, подвал - частичная замена стояка ГВС (труба d 25 - 3м., труба d 20 - 1м., тройник - 1 шт., уголок - 4 шт., муфта соединительная - 2 шт.)</t>
  </si>
  <si>
    <t xml:space="preserve">I, II, III, IV п. - открытка А 4 - 4 шт. </t>
  </si>
  <si>
    <t>монтаж информационных табличек на подъездные двери (таблички - 4 шт., саморез - 16 шт.)</t>
  </si>
  <si>
    <t>технич-е обсл-е узлов коммерч. учета тепловой энергии</t>
  </si>
  <si>
    <t>вывод ХВС для заливки снежной горки в д. № 5 по ул. Крайняя (труба d 20 - 15м, шар. кран d 20 - 1 шт., соединение - 3 шт., тройник - 1 шт.)</t>
  </si>
  <si>
    <t xml:space="preserve">подвал (кв. № 9) - демонтаж, монтаж шаров. кранов d 20 - 1 шт., d 16 - 2 шт., тройник - 2 шт., нить - 10 м. </t>
  </si>
  <si>
    <t>труба для прочистки канализации с подвала (труба d 20 -12м., муфта соединительная d 20 - 2 шт.)</t>
  </si>
  <si>
    <t>переходящий остаток на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</si>
</sst>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\г\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6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Arial Cyr"/>
      <family val="0"/>
    </font>
    <font>
      <b/>
      <sz val="9"/>
      <color indexed="36"/>
      <name val="Arial Cyr"/>
      <family val="0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  <font>
      <sz val="8"/>
      <color rgb="FF7030A0"/>
      <name val="Arial Cyr"/>
      <family val="2"/>
    </font>
    <font>
      <sz val="10"/>
      <color rgb="FF7030A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0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39" fillId="0" borderId="0">
      <alignment horizontal="left" vertical="top"/>
      <protection/>
    </xf>
    <xf numFmtId="0" fontId="40" fillId="0" borderId="0">
      <alignment horizontal="center" vertical="center"/>
      <protection/>
    </xf>
    <xf numFmtId="0" fontId="40" fillId="0" borderId="0">
      <alignment horizontal="center" vertical="top"/>
      <protection/>
    </xf>
    <xf numFmtId="0" fontId="40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40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3" fillId="0" borderId="0">
      <alignment horizontal="left"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7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2" fontId="1" fillId="33" borderId="11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4" fillId="34" borderId="14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right" vertical="center"/>
    </xf>
    <xf numFmtId="0" fontId="4" fillId="35" borderId="15" xfId="0" applyFont="1" applyFill="1" applyBorder="1" applyAlignment="1">
      <alignment horizontal="left" wrapText="1"/>
    </xf>
    <xf numFmtId="0" fontId="4" fillId="35" borderId="16" xfId="0" applyNumberFormat="1" applyFont="1" applyFill="1" applyBorder="1" applyAlignment="1">
      <alignment vertical="center"/>
    </xf>
    <xf numFmtId="0" fontId="4" fillId="35" borderId="16" xfId="0" applyFont="1" applyFill="1" applyBorder="1" applyAlignment="1">
      <alignment horizontal="right" vertical="center"/>
    </xf>
    <xf numFmtId="0" fontId="4" fillId="35" borderId="17" xfId="0" applyNumberFormat="1" applyFont="1" applyFill="1" applyBorder="1" applyAlignment="1">
      <alignment vertical="center"/>
    </xf>
    <xf numFmtId="2" fontId="5" fillId="35" borderId="18" xfId="0" applyNumberFormat="1" applyFont="1" applyFill="1" applyBorder="1" applyAlignment="1">
      <alignment horizontal="right"/>
    </xf>
    <xf numFmtId="2" fontId="7" fillId="35" borderId="18" xfId="44" applyNumberFormat="1" applyFont="1" applyFill="1" applyBorder="1" applyAlignment="1">
      <alignment horizontal="right" vertical="top" wrapText="1"/>
      <protection/>
    </xf>
    <xf numFmtId="0" fontId="7" fillId="35" borderId="18" xfId="37" applyFont="1" applyFill="1" applyBorder="1" applyAlignment="1" quotePrefix="1">
      <alignment horizontal="right" vertical="center" wrapText="1"/>
      <protection/>
    </xf>
    <xf numFmtId="2" fontId="5" fillId="35" borderId="19" xfId="0" applyNumberFormat="1" applyFont="1" applyFill="1" applyBorder="1" applyAlignment="1">
      <alignment horizontal="right"/>
    </xf>
    <xf numFmtId="2" fontId="5" fillId="35" borderId="20" xfId="0" applyNumberFormat="1" applyFont="1" applyFill="1" applyBorder="1" applyAlignment="1">
      <alignment horizontal="right"/>
    </xf>
    <xf numFmtId="2" fontId="61" fillId="35" borderId="21" xfId="0" applyNumberFormat="1" applyFont="1" applyFill="1" applyBorder="1" applyAlignment="1">
      <alignment/>
    </xf>
    <xf numFmtId="2" fontId="61" fillId="35" borderId="22" xfId="0" applyNumberFormat="1" applyFont="1" applyFill="1" applyBorder="1" applyAlignment="1">
      <alignment horizontal="right"/>
    </xf>
    <xf numFmtId="2" fontId="61" fillId="35" borderId="23" xfId="0" applyNumberFormat="1" applyFont="1" applyFill="1" applyBorder="1" applyAlignment="1">
      <alignment horizontal="right"/>
    </xf>
    <xf numFmtId="2" fontId="61" fillId="35" borderId="0" xfId="0" applyNumberFormat="1" applyFont="1" applyFill="1" applyBorder="1" applyAlignment="1">
      <alignment horizontal="right"/>
    </xf>
    <xf numFmtId="2" fontId="62" fillId="35" borderId="24" xfId="0" applyNumberFormat="1" applyFont="1" applyFill="1" applyBorder="1" applyAlignment="1">
      <alignment horizontal="right"/>
    </xf>
    <xf numFmtId="2" fontId="62" fillId="35" borderId="0" xfId="0" applyNumberFormat="1" applyFont="1" applyFill="1" applyBorder="1" applyAlignment="1">
      <alignment horizontal="right"/>
    </xf>
    <xf numFmtId="2" fontId="62" fillId="35" borderId="25" xfId="0" applyNumberFormat="1" applyFont="1" applyFill="1" applyBorder="1" applyAlignment="1">
      <alignment horizontal="right"/>
    </xf>
    <xf numFmtId="2" fontId="61" fillId="35" borderId="24" xfId="0" applyNumberFormat="1" applyFont="1" applyFill="1" applyBorder="1" applyAlignment="1">
      <alignment/>
    </xf>
    <xf numFmtId="2" fontId="61" fillId="35" borderId="25" xfId="0" applyNumberFormat="1" applyFont="1" applyFill="1" applyBorder="1" applyAlignment="1">
      <alignment horizontal="right"/>
    </xf>
    <xf numFmtId="2" fontId="61" fillId="35" borderId="24" xfId="0" applyNumberFormat="1" applyFont="1" applyFill="1" applyBorder="1" applyAlignment="1">
      <alignment horizontal="right"/>
    </xf>
    <xf numFmtId="2" fontId="61" fillId="35" borderId="26" xfId="0" applyNumberFormat="1" applyFont="1" applyFill="1" applyBorder="1" applyAlignment="1">
      <alignment/>
    </xf>
    <xf numFmtId="2" fontId="61" fillId="35" borderId="27" xfId="0" applyNumberFormat="1" applyFont="1" applyFill="1" applyBorder="1" applyAlignment="1">
      <alignment horizontal="right"/>
    </xf>
    <xf numFmtId="2" fontId="61" fillId="35" borderId="28" xfId="0" applyNumberFormat="1" applyFont="1" applyFill="1" applyBorder="1" applyAlignment="1">
      <alignment horizontal="right"/>
    </xf>
    <xf numFmtId="2" fontId="61" fillId="35" borderId="26" xfId="0" applyNumberFormat="1" applyFont="1" applyFill="1" applyBorder="1" applyAlignment="1">
      <alignment horizontal="right"/>
    </xf>
    <xf numFmtId="2" fontId="62" fillId="35" borderId="26" xfId="0" applyNumberFormat="1" applyFont="1" applyFill="1" applyBorder="1" applyAlignment="1">
      <alignment horizontal="right"/>
    </xf>
    <xf numFmtId="2" fontId="62" fillId="35" borderId="27" xfId="0" applyNumberFormat="1" applyFont="1" applyFill="1" applyBorder="1" applyAlignment="1">
      <alignment horizontal="right"/>
    </xf>
    <xf numFmtId="2" fontId="62" fillId="35" borderId="28" xfId="0" applyNumberFormat="1" applyFont="1" applyFill="1" applyBorder="1" applyAlignment="1">
      <alignment horizontal="right"/>
    </xf>
    <xf numFmtId="2" fontId="1" fillId="35" borderId="20" xfId="0" applyNumberFormat="1" applyFont="1" applyFill="1" applyBorder="1" applyAlignment="1">
      <alignment horizontal="right"/>
    </xf>
    <xf numFmtId="2" fontId="1" fillId="35" borderId="19" xfId="0" applyNumberFormat="1" applyFont="1" applyFill="1" applyBorder="1" applyAlignment="1">
      <alignment horizontal="right"/>
    </xf>
    <xf numFmtId="2" fontId="1" fillId="35" borderId="14" xfId="0" applyNumberFormat="1" applyFont="1" applyFill="1" applyBorder="1" applyAlignment="1">
      <alignment horizontal="right"/>
    </xf>
    <xf numFmtId="2" fontId="61" fillId="35" borderId="0" xfId="0" applyNumberFormat="1" applyFont="1" applyFill="1" applyBorder="1" applyAlignment="1">
      <alignment/>
    </xf>
    <xf numFmtId="2" fontId="61" fillId="35" borderId="27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left" vertical="center" wrapText="1"/>
    </xf>
    <xf numFmtId="0" fontId="4" fillId="35" borderId="16" xfId="0" applyNumberFormat="1" applyFont="1" applyFill="1" applyBorder="1" applyAlignment="1">
      <alignment/>
    </xf>
    <xf numFmtId="2" fontId="5" fillId="35" borderId="29" xfId="0" applyNumberFormat="1" applyFont="1" applyFill="1" applyBorder="1" applyAlignment="1">
      <alignment horizontal="right"/>
    </xf>
    <xf numFmtId="2" fontId="5" fillId="35" borderId="30" xfId="0" applyNumberFormat="1" applyFont="1" applyFill="1" applyBorder="1" applyAlignment="1">
      <alignment horizontal="right"/>
    </xf>
    <xf numFmtId="2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 horizontal="right"/>
    </xf>
    <xf numFmtId="0" fontId="4" fillId="35" borderId="13" xfId="0" applyNumberFormat="1" applyFont="1" applyFill="1" applyBorder="1" applyAlignment="1">
      <alignment vertical="center"/>
    </xf>
    <xf numFmtId="0" fontId="4" fillId="35" borderId="31" xfId="0" applyFont="1" applyFill="1" applyBorder="1" applyAlignment="1">
      <alignment horizontal="left" wrapText="1"/>
    </xf>
    <xf numFmtId="2" fontId="5" fillId="35" borderId="19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vertical="center" wrapText="1"/>
    </xf>
    <xf numFmtId="49" fontId="61" fillId="0" borderId="32" xfId="0" applyNumberFormat="1" applyFont="1" applyBorder="1" applyAlignment="1">
      <alignment horizontal="left"/>
    </xf>
    <xf numFmtId="0" fontId="61" fillId="0" borderId="11" xfId="0" applyFont="1" applyBorder="1" applyAlignment="1">
      <alignment horizontal="right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/>
    </xf>
    <xf numFmtId="0" fontId="62" fillId="0" borderId="26" xfId="0" applyFont="1" applyBorder="1" applyAlignment="1">
      <alignment/>
    </xf>
    <xf numFmtId="0" fontId="64" fillId="0" borderId="17" xfId="0" applyFont="1" applyBorder="1" applyAlignment="1">
      <alignment horizontal="center" vertical="center" wrapText="1"/>
    </xf>
    <xf numFmtId="0" fontId="64" fillId="0" borderId="37" xfId="0" applyFont="1" applyBorder="1" applyAlignment="1">
      <alignment/>
    </xf>
    <xf numFmtId="0" fontId="64" fillId="0" borderId="38" xfId="0" applyFont="1" applyBorder="1" applyAlignment="1">
      <alignment/>
    </xf>
    <xf numFmtId="0" fontId="64" fillId="0" borderId="39" xfId="0" applyFont="1" applyBorder="1" applyAlignment="1">
      <alignment/>
    </xf>
    <xf numFmtId="0" fontId="6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35" borderId="32" xfId="0" applyFont="1" applyFill="1" applyBorder="1" applyAlignment="1">
      <alignment horizontal="left" wrapText="1"/>
    </xf>
    <xf numFmtId="2" fontId="4" fillId="35" borderId="31" xfId="0" applyNumberFormat="1" applyFont="1" applyFill="1" applyBorder="1" applyAlignment="1">
      <alignment/>
    </xf>
    <xf numFmtId="0" fontId="4" fillId="35" borderId="40" xfId="0" applyFont="1" applyFill="1" applyBorder="1" applyAlignment="1">
      <alignment horizontal="left" wrapText="1"/>
    </xf>
    <xf numFmtId="2" fontId="8" fillId="35" borderId="31" xfId="0" applyNumberFormat="1" applyFont="1" applyFill="1" applyBorder="1" applyAlignment="1">
      <alignment horizontal="right" vertical="center" wrapText="1"/>
    </xf>
    <xf numFmtId="0" fontId="4" fillId="35" borderId="13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1" fillId="36" borderId="11" xfId="0" applyNumberFormat="1" applyFont="1" applyFill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5" borderId="16" xfId="0" applyNumberFormat="1" applyFont="1" applyFill="1" applyBorder="1" applyAlignment="1">
      <alignment horizontal="right" vertical="center"/>
    </xf>
    <xf numFmtId="0" fontId="4" fillId="35" borderId="16" xfId="0" applyFont="1" applyFill="1" applyBorder="1" applyAlignment="1">
      <alignment horizontal="left" vertical="center" wrapText="1"/>
    </xf>
    <xf numFmtId="0" fontId="8" fillId="35" borderId="41" xfId="0" applyFont="1" applyFill="1" applyBorder="1" applyAlignment="1">
      <alignment vertical="center" wrapText="1"/>
    </xf>
    <xf numFmtId="2" fontId="7" fillId="0" borderId="18" xfId="44" applyNumberFormat="1" applyFont="1" applyBorder="1" applyAlignment="1">
      <alignment horizontal="right" vertical="top" wrapText="1"/>
      <protection/>
    </xf>
    <xf numFmtId="2" fontId="5" fillId="35" borderId="0" xfId="0" applyNumberFormat="1" applyFont="1" applyFill="1" applyBorder="1" applyAlignment="1">
      <alignment/>
    </xf>
    <xf numFmtId="2" fontId="5" fillId="35" borderId="25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 horizontal="right"/>
    </xf>
    <xf numFmtId="2" fontId="4" fillId="35" borderId="25" xfId="0" applyNumberFormat="1" applyFont="1" applyFill="1" applyBorder="1" applyAlignment="1">
      <alignment horizontal="right"/>
    </xf>
    <xf numFmtId="0" fontId="4" fillId="35" borderId="42" xfId="0" applyFont="1" applyFill="1" applyBorder="1" applyAlignment="1">
      <alignment horizontal="left" vertical="center" wrapText="1"/>
    </xf>
    <xf numFmtId="0" fontId="8" fillId="35" borderId="38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vertical="center" wrapText="1"/>
    </xf>
    <xf numFmtId="0" fontId="8" fillId="35" borderId="43" xfId="0" applyFont="1" applyFill="1" applyBorder="1" applyAlignment="1">
      <alignment vertical="center" wrapText="1"/>
    </xf>
    <xf numFmtId="0" fontId="4" fillId="35" borderId="44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2" fontId="5" fillId="35" borderId="24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 horizontal="right"/>
    </xf>
    <xf numFmtId="2" fontId="7" fillId="35" borderId="25" xfId="44" applyNumberFormat="1" applyFont="1" applyFill="1" applyBorder="1" applyAlignment="1">
      <alignment horizontal="right" vertical="top" wrapText="1"/>
      <protection/>
    </xf>
    <xf numFmtId="2" fontId="5" fillId="35" borderId="24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wrapText="1"/>
    </xf>
    <xf numFmtId="0" fontId="0" fillId="34" borderId="29" xfId="0" applyFont="1" applyFill="1" applyBorder="1" applyAlignment="1">
      <alignment wrapText="1"/>
    </xf>
    <xf numFmtId="0" fontId="0" fillId="34" borderId="3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63" fillId="0" borderId="33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2" fontId="1" fillId="36" borderId="11" xfId="0" applyNumberFormat="1" applyFont="1" applyFill="1" applyBorder="1" applyAlignment="1">
      <alignment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Normal="112" zoomScaleSheetLayoutView="100" zoomScalePageLayoutView="0" workbookViewId="0" topLeftCell="A70">
      <selection activeCell="B9" sqref="B9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0.00390625" style="0" customWidth="1"/>
    <col min="4" max="4" width="7.75390625" style="0" customWidth="1"/>
    <col min="5" max="5" width="10.25390625" style="0" customWidth="1"/>
    <col min="6" max="6" width="10.125" style="0" customWidth="1"/>
    <col min="7" max="7" width="9.625" style="0" customWidth="1"/>
    <col min="8" max="8" width="9.875" style="0" customWidth="1"/>
    <col min="9" max="9" width="47.625" style="0" customWidth="1"/>
    <col min="10" max="10" width="10.00390625" style="0" customWidth="1"/>
    <col min="11" max="11" width="9.875" style="0" customWidth="1"/>
    <col min="12" max="12" width="9.00390625" style="0" customWidth="1"/>
  </cols>
  <sheetData>
    <row r="1" spans="1:10" ht="14.25" customHeight="1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 thickBot="1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3.5" thickBot="1">
      <c r="A3" s="114"/>
      <c r="B3" s="117" t="s">
        <v>22</v>
      </c>
      <c r="C3" s="118"/>
      <c r="D3" s="118"/>
      <c r="E3" s="119"/>
      <c r="F3" s="117" t="s">
        <v>25</v>
      </c>
      <c r="G3" s="118"/>
      <c r="H3" s="118"/>
      <c r="I3" s="118"/>
      <c r="J3" s="119"/>
    </row>
    <row r="4" spans="1:10" ht="12" customHeight="1" thickBot="1">
      <c r="A4" s="115"/>
      <c r="B4" s="104" t="s">
        <v>0</v>
      </c>
      <c r="C4" s="121" t="s">
        <v>33</v>
      </c>
      <c r="D4" s="104" t="s">
        <v>1</v>
      </c>
      <c r="E4" s="104" t="s">
        <v>2</v>
      </c>
      <c r="F4" s="104" t="s">
        <v>3</v>
      </c>
      <c r="G4" s="104" t="s">
        <v>30</v>
      </c>
      <c r="H4" s="104" t="s">
        <v>4</v>
      </c>
      <c r="I4" s="107" t="s">
        <v>5</v>
      </c>
      <c r="J4" s="108"/>
    </row>
    <row r="5" spans="1:10" ht="35.25" customHeight="1" thickBot="1">
      <c r="A5" s="116"/>
      <c r="B5" s="120"/>
      <c r="C5" s="122"/>
      <c r="D5" s="120"/>
      <c r="E5" s="120"/>
      <c r="F5" s="105"/>
      <c r="G5" s="105"/>
      <c r="H5" s="106"/>
      <c r="I5" s="64" t="s">
        <v>6</v>
      </c>
      <c r="J5" s="64" t="s">
        <v>7</v>
      </c>
    </row>
    <row r="6" spans="1:10" ht="14.25" customHeight="1" thickBot="1">
      <c r="A6" s="89" t="s">
        <v>37</v>
      </c>
      <c r="B6" s="109"/>
      <c r="C6" s="110"/>
      <c r="D6" s="110"/>
      <c r="E6" s="111"/>
      <c r="F6" s="73"/>
      <c r="G6" s="74"/>
      <c r="H6" s="74"/>
      <c r="I6" s="123" t="s">
        <v>38</v>
      </c>
      <c r="J6" s="124">
        <v>-88468.55</v>
      </c>
    </row>
    <row r="7" spans="1:10" ht="12.75" customHeight="1" thickBot="1">
      <c r="A7" s="95" t="s">
        <v>8</v>
      </c>
      <c r="B7" s="45">
        <f>17.31*3033.2017</f>
        <v>52504.721427</v>
      </c>
      <c r="C7" s="14">
        <f>E7-B7</f>
        <v>-13296.041426999996</v>
      </c>
      <c r="D7" s="17"/>
      <c r="E7" s="14">
        <v>39208.68</v>
      </c>
      <c r="F7" s="18">
        <f>B7*1</f>
        <v>52504.721427</v>
      </c>
      <c r="G7" s="49">
        <f>(2.427+2.82+0.55+(2.95+1.5))*3033.2</f>
        <v>31081.200399999998</v>
      </c>
      <c r="H7" s="14">
        <f>F7-G7+C7</f>
        <v>8127.479600000002</v>
      </c>
      <c r="I7" s="65" t="s">
        <v>29</v>
      </c>
      <c r="J7" s="68">
        <f>3.77*3033.2</f>
        <v>11435.163999999999</v>
      </c>
    </row>
    <row r="8" spans="1:10" ht="14.25" customHeight="1">
      <c r="A8" s="96"/>
      <c r="B8" s="19"/>
      <c r="C8" s="20"/>
      <c r="D8" s="20"/>
      <c r="E8" s="21"/>
      <c r="F8" s="22"/>
      <c r="G8" s="79"/>
      <c r="H8" s="80"/>
      <c r="I8" s="51" t="s">
        <v>39</v>
      </c>
      <c r="J8" s="11">
        <v>1497</v>
      </c>
    </row>
    <row r="9" spans="1:10" ht="13.5" customHeight="1">
      <c r="A9" s="96"/>
      <c r="B9" s="26"/>
      <c r="C9" s="22"/>
      <c r="D9" s="22"/>
      <c r="E9" s="27"/>
      <c r="F9" s="22"/>
      <c r="G9" s="79"/>
      <c r="H9" s="80"/>
      <c r="I9" s="51" t="s">
        <v>40</v>
      </c>
      <c r="J9" s="11">
        <v>449</v>
      </c>
    </row>
    <row r="10" spans="1:10" ht="24.75" customHeight="1" thickBot="1">
      <c r="A10" s="96"/>
      <c r="B10" s="23"/>
      <c r="C10" s="24"/>
      <c r="D10" s="24"/>
      <c r="E10" s="25"/>
      <c r="F10" s="24"/>
      <c r="G10" s="81"/>
      <c r="H10" s="82"/>
      <c r="I10" s="77" t="s">
        <v>34</v>
      </c>
      <c r="J10" s="11">
        <v>2235</v>
      </c>
    </row>
    <row r="11" spans="1:10" ht="12.75" customHeight="1" thickBot="1">
      <c r="A11" s="95" t="s">
        <v>9</v>
      </c>
      <c r="B11" s="45">
        <f>17.31*3033.2017</f>
        <v>52504.721427</v>
      </c>
      <c r="C11" s="14">
        <f>E11-B11</f>
        <v>3960.898573000006</v>
      </c>
      <c r="D11" s="17"/>
      <c r="E11" s="14">
        <v>56465.62</v>
      </c>
      <c r="F11" s="18">
        <f>B11*1</f>
        <v>52504.721427</v>
      </c>
      <c r="G11" s="49">
        <f>(2.427+2.82+0.55+(2.95+1.5))*3033.2</f>
        <v>31081.200399999998</v>
      </c>
      <c r="H11" s="14">
        <f>F11-G11+C11</f>
        <v>25384.419600000005</v>
      </c>
      <c r="I11" s="65" t="s">
        <v>29</v>
      </c>
      <c r="J11" s="68">
        <f>2.78*3033.2+0.99*3033.2</f>
        <v>11435.163999999999</v>
      </c>
    </row>
    <row r="12" spans="1:10" ht="21.75" customHeight="1">
      <c r="A12" s="96"/>
      <c r="B12" s="26"/>
      <c r="C12" s="22"/>
      <c r="D12" s="22"/>
      <c r="E12" s="27"/>
      <c r="F12" s="28"/>
      <c r="G12" s="79"/>
      <c r="H12" s="80"/>
      <c r="I12" s="67" t="s">
        <v>41</v>
      </c>
      <c r="J12" s="11">
        <v>3145</v>
      </c>
    </row>
    <row r="13" spans="1:10" ht="12.75" customHeight="1">
      <c r="A13" s="96"/>
      <c r="B13" s="26"/>
      <c r="C13" s="22"/>
      <c r="D13" s="22"/>
      <c r="E13" s="27"/>
      <c r="F13" s="28"/>
      <c r="G13" s="79"/>
      <c r="H13" s="80"/>
      <c r="I13" s="10" t="s">
        <v>42</v>
      </c>
      <c r="J13" s="42">
        <v>1812</v>
      </c>
    </row>
    <row r="14" spans="1:10" ht="24.75" customHeight="1">
      <c r="A14" s="96"/>
      <c r="B14" s="26"/>
      <c r="C14" s="22"/>
      <c r="D14" s="22"/>
      <c r="E14" s="27"/>
      <c r="F14" s="28"/>
      <c r="G14" s="79"/>
      <c r="H14" s="80"/>
      <c r="I14" s="67" t="s">
        <v>43</v>
      </c>
      <c r="J14" s="11">
        <v>5016</v>
      </c>
    </row>
    <row r="15" spans="1:10" ht="24.75" customHeight="1">
      <c r="A15" s="96"/>
      <c r="B15" s="26"/>
      <c r="C15" s="22"/>
      <c r="D15" s="22"/>
      <c r="E15" s="27"/>
      <c r="F15" s="28"/>
      <c r="G15" s="79"/>
      <c r="H15" s="80"/>
      <c r="I15" s="10" t="s">
        <v>44</v>
      </c>
      <c r="J15" s="11">
        <v>1777</v>
      </c>
    </row>
    <row r="16" spans="1:10" ht="12.75" customHeight="1">
      <c r="A16" s="96"/>
      <c r="B16" s="26"/>
      <c r="C16" s="22"/>
      <c r="D16" s="22"/>
      <c r="E16" s="27"/>
      <c r="F16" s="28"/>
      <c r="G16" s="79"/>
      <c r="H16" s="80"/>
      <c r="I16" s="10" t="s">
        <v>45</v>
      </c>
      <c r="J16" s="11">
        <v>245</v>
      </c>
    </row>
    <row r="17" spans="1:10" ht="24.75" customHeight="1" thickBot="1">
      <c r="A17" s="96"/>
      <c r="B17" s="26"/>
      <c r="C17" s="22"/>
      <c r="D17" s="22"/>
      <c r="E17" s="27"/>
      <c r="F17" s="28"/>
      <c r="G17" s="79"/>
      <c r="H17" s="80"/>
      <c r="I17" s="77" t="s">
        <v>34</v>
      </c>
      <c r="J17" s="11">
        <v>2235</v>
      </c>
    </row>
    <row r="18" spans="1:10" ht="12.75" customHeight="1" thickBot="1">
      <c r="A18" s="95" t="s">
        <v>10</v>
      </c>
      <c r="B18" s="45">
        <f>17.31*3033.2017</f>
        <v>52504.721427</v>
      </c>
      <c r="C18" s="14">
        <f>E18-B18</f>
        <v>-4224.941426999998</v>
      </c>
      <c r="D18" s="17"/>
      <c r="E18" s="14">
        <v>48279.78</v>
      </c>
      <c r="F18" s="18">
        <f>B18*1</f>
        <v>52504.721427</v>
      </c>
      <c r="G18" s="49">
        <f>(2.427+2.82+0.55+(2.95+1.5))*3033.2</f>
        <v>31081.200399999998</v>
      </c>
      <c r="H18" s="14">
        <f>F18-G18+C18</f>
        <v>17198.5796</v>
      </c>
      <c r="I18" s="65" t="s">
        <v>29</v>
      </c>
      <c r="J18" s="68">
        <f>2.78*3033.2+0.99*3033.2</f>
        <v>11435.163999999999</v>
      </c>
    </row>
    <row r="19" spans="1:10" ht="23.25" customHeight="1">
      <c r="A19" s="96"/>
      <c r="B19" s="26"/>
      <c r="C19" s="22"/>
      <c r="D19" s="22"/>
      <c r="E19" s="27"/>
      <c r="F19" s="28"/>
      <c r="G19" s="39"/>
      <c r="H19" s="27"/>
      <c r="I19" s="67" t="s">
        <v>46</v>
      </c>
      <c r="J19" s="11">
        <v>3258</v>
      </c>
    </row>
    <row r="20" spans="1:10" ht="25.5" customHeight="1" thickBot="1">
      <c r="A20" s="96"/>
      <c r="B20" s="26"/>
      <c r="C20" s="22"/>
      <c r="D20" s="22"/>
      <c r="E20" s="27"/>
      <c r="F20" s="28"/>
      <c r="G20" s="39"/>
      <c r="H20" s="27"/>
      <c r="I20" s="77" t="s">
        <v>34</v>
      </c>
      <c r="J20" s="47">
        <v>2235</v>
      </c>
    </row>
    <row r="21" spans="1:10" ht="12.75" customHeight="1" thickBot="1">
      <c r="A21" s="95" t="s">
        <v>11</v>
      </c>
      <c r="B21" s="45">
        <f>17.31*3033.2017</f>
        <v>52504.721427</v>
      </c>
      <c r="C21" s="14">
        <f>E21-B21</f>
        <v>27163.37857300001</v>
      </c>
      <c r="D21" s="17"/>
      <c r="E21" s="14">
        <v>79668.1</v>
      </c>
      <c r="F21" s="18">
        <f>B21*1</f>
        <v>52504.721427</v>
      </c>
      <c r="G21" s="49">
        <f>(2.427+2.82+0.55+(2.95+1.5))*3033.2</f>
        <v>31081.200399999998</v>
      </c>
      <c r="H21" s="14">
        <f>F21-G21+C21</f>
        <v>48586.899600000004</v>
      </c>
      <c r="I21" s="65" t="s">
        <v>29</v>
      </c>
      <c r="J21" s="66">
        <f>3.77*3033.2</f>
        <v>11435.163999999999</v>
      </c>
    </row>
    <row r="22" spans="1:10" ht="24" customHeight="1">
      <c r="A22" s="96"/>
      <c r="B22" s="26"/>
      <c r="C22" s="22"/>
      <c r="D22" s="22"/>
      <c r="E22" s="27"/>
      <c r="F22" s="28"/>
      <c r="G22" s="39"/>
      <c r="H22" s="27"/>
      <c r="I22" s="67" t="s">
        <v>26</v>
      </c>
      <c r="J22" s="11">
        <v>850</v>
      </c>
    </row>
    <row r="23" spans="1:10" ht="36" customHeight="1">
      <c r="A23" s="96"/>
      <c r="B23" s="26"/>
      <c r="C23" s="22"/>
      <c r="D23" s="22"/>
      <c r="E23" s="27"/>
      <c r="F23" s="28"/>
      <c r="G23" s="39"/>
      <c r="H23" s="27"/>
      <c r="I23" s="10" t="s">
        <v>47</v>
      </c>
      <c r="J23" s="11">
        <v>762</v>
      </c>
    </row>
    <row r="24" spans="1:10" ht="37.5" customHeight="1">
      <c r="A24" s="96"/>
      <c r="B24" s="26"/>
      <c r="C24" s="22"/>
      <c r="D24" s="22"/>
      <c r="E24" s="27"/>
      <c r="F24" s="28"/>
      <c r="G24" s="39"/>
      <c r="H24" s="27"/>
      <c r="I24" s="50" t="s">
        <v>48</v>
      </c>
      <c r="J24" s="11">
        <v>107</v>
      </c>
    </row>
    <row r="25" spans="1:10" ht="24.75" customHeight="1">
      <c r="A25" s="96"/>
      <c r="B25" s="26"/>
      <c r="C25" s="22"/>
      <c r="D25" s="22"/>
      <c r="E25" s="27"/>
      <c r="F25" s="28"/>
      <c r="G25" s="39"/>
      <c r="H25" s="27"/>
      <c r="I25" s="83" t="s">
        <v>76</v>
      </c>
      <c r="J25" s="47">
        <v>832</v>
      </c>
    </row>
    <row r="26" spans="1:10" ht="12" customHeight="1">
      <c r="A26" s="96"/>
      <c r="B26" s="26"/>
      <c r="C26" s="22"/>
      <c r="D26" s="22"/>
      <c r="E26" s="27"/>
      <c r="F26" s="28"/>
      <c r="G26" s="39"/>
      <c r="H26" s="27"/>
      <c r="I26" s="41" t="s">
        <v>71</v>
      </c>
      <c r="J26" s="11">
        <v>310</v>
      </c>
    </row>
    <row r="27" spans="1:10" ht="24.75" customHeight="1" thickBot="1">
      <c r="A27" s="100"/>
      <c r="B27" s="29"/>
      <c r="C27" s="30"/>
      <c r="D27" s="30"/>
      <c r="E27" s="31"/>
      <c r="F27" s="32"/>
      <c r="G27" s="40"/>
      <c r="H27" s="31"/>
      <c r="I27" s="84" t="s">
        <v>34</v>
      </c>
      <c r="J27" s="13">
        <v>2235</v>
      </c>
    </row>
    <row r="28" spans="1:10" ht="12.75" customHeight="1" thickBot="1">
      <c r="A28" s="95" t="s">
        <v>12</v>
      </c>
      <c r="B28" s="45">
        <f>18.17*3033.203</f>
        <v>55113.29851000001</v>
      </c>
      <c r="C28" s="14">
        <f>E28-B28</f>
        <v>-12753.118510000008</v>
      </c>
      <c r="D28" s="17"/>
      <c r="E28" s="14">
        <v>42360.18</v>
      </c>
      <c r="F28" s="18">
        <f>B28*1</f>
        <v>55113.29851000001</v>
      </c>
      <c r="G28" s="49">
        <f>(2.427+2.82+0.55+(2.95+1.5))*3033.2</f>
        <v>31081.200399999998</v>
      </c>
      <c r="H28" s="14">
        <f>F28-G28+C28</f>
        <v>11278.979600000002</v>
      </c>
      <c r="I28" s="65" t="s">
        <v>29</v>
      </c>
      <c r="J28" s="66">
        <f>3.77*3033.2</f>
        <v>11435.163999999999</v>
      </c>
    </row>
    <row r="29" spans="1:10" ht="12.75" customHeight="1">
      <c r="A29" s="96"/>
      <c r="B29" s="26"/>
      <c r="C29" s="22"/>
      <c r="D29" s="22"/>
      <c r="E29" s="27"/>
      <c r="F29" s="28"/>
      <c r="G29" s="39"/>
      <c r="H29" s="27"/>
      <c r="I29" s="10" t="s">
        <v>49</v>
      </c>
      <c r="J29" s="42">
        <v>120</v>
      </c>
    </row>
    <row r="30" spans="1:10" ht="24.75" thickBot="1">
      <c r="A30" s="100"/>
      <c r="B30" s="29"/>
      <c r="C30" s="30"/>
      <c r="D30" s="30"/>
      <c r="E30" s="31"/>
      <c r="F30" s="32"/>
      <c r="G30" s="40"/>
      <c r="H30" s="31"/>
      <c r="I30" s="84" t="s">
        <v>34</v>
      </c>
      <c r="J30" s="13">
        <v>2235</v>
      </c>
    </row>
    <row r="31" spans="1:10" ht="13.5" thickBot="1">
      <c r="A31" s="95" t="s">
        <v>13</v>
      </c>
      <c r="B31" s="45">
        <f>18.17*3033.203</f>
        <v>55113.29851000001</v>
      </c>
      <c r="C31" s="14">
        <f>E31-B31</f>
        <v>7301.6414899999945</v>
      </c>
      <c r="D31" s="17"/>
      <c r="E31" s="14">
        <v>62414.94</v>
      </c>
      <c r="F31" s="18">
        <f>B31*1</f>
        <v>55113.29851000001</v>
      </c>
      <c r="G31" s="49">
        <f>(2.427+2.82+0.55+(2.95+1.5))*3033.2</f>
        <v>31081.200399999998</v>
      </c>
      <c r="H31" s="14">
        <f>F31-G31+C31</f>
        <v>31333.739600000004</v>
      </c>
      <c r="I31" s="65" t="s">
        <v>29</v>
      </c>
      <c r="J31" s="66">
        <f>3.77*3033.2</f>
        <v>11435.163999999999</v>
      </c>
    </row>
    <row r="32" spans="1:10" ht="36">
      <c r="A32" s="96"/>
      <c r="B32" s="26"/>
      <c r="C32" s="22"/>
      <c r="D32" s="22"/>
      <c r="E32" s="27"/>
      <c r="F32" s="28"/>
      <c r="G32" s="39"/>
      <c r="H32" s="27"/>
      <c r="I32" s="10" t="s">
        <v>53</v>
      </c>
      <c r="J32" s="11">
        <v>1823</v>
      </c>
    </row>
    <row r="33" spans="1:10" ht="12.75">
      <c r="A33" s="96"/>
      <c r="B33" s="26"/>
      <c r="C33" s="22"/>
      <c r="D33" s="22"/>
      <c r="E33" s="27"/>
      <c r="F33" s="28"/>
      <c r="G33" s="39"/>
      <c r="H33" s="27"/>
      <c r="I33" s="10" t="s">
        <v>52</v>
      </c>
      <c r="J33" s="42">
        <v>9000</v>
      </c>
    </row>
    <row r="34" spans="1:10" ht="24.75" thickBot="1">
      <c r="A34" s="100"/>
      <c r="B34" s="33"/>
      <c r="C34" s="34"/>
      <c r="D34" s="34"/>
      <c r="E34" s="35"/>
      <c r="F34" s="33"/>
      <c r="G34" s="34"/>
      <c r="H34" s="35" t="s">
        <v>24</v>
      </c>
      <c r="I34" s="84" t="s">
        <v>34</v>
      </c>
      <c r="J34" s="13">
        <v>2235</v>
      </c>
    </row>
    <row r="35" spans="1:10" ht="13.5" thickBot="1">
      <c r="A35" s="97" t="s">
        <v>14</v>
      </c>
      <c r="B35" s="45">
        <f>18.17*3033.203</f>
        <v>55113.29851000001</v>
      </c>
      <c r="C35" s="46">
        <f>E35-B35</f>
        <v>15673.961489999987</v>
      </c>
      <c r="D35" s="43"/>
      <c r="E35" s="46">
        <v>70787.26</v>
      </c>
      <c r="F35" s="43">
        <f>B35*1</f>
        <v>55113.29851000001</v>
      </c>
      <c r="G35" s="49">
        <f>(2.427+2.82+0.55+(2.95+1.5))*3033.2</f>
        <v>31081.200399999998</v>
      </c>
      <c r="H35" s="43">
        <f>F35-G35+C35</f>
        <v>39706.05959999999</v>
      </c>
      <c r="I35" s="48" t="s">
        <v>29</v>
      </c>
      <c r="J35" s="66">
        <f>3.77*3033.2</f>
        <v>11435.163999999999</v>
      </c>
    </row>
    <row r="36" spans="1:10" ht="12.75">
      <c r="A36" s="98"/>
      <c r="B36" s="26"/>
      <c r="C36" s="22"/>
      <c r="D36" s="22"/>
      <c r="E36" s="27"/>
      <c r="F36" s="22"/>
      <c r="G36" s="39"/>
      <c r="H36" s="22"/>
      <c r="I36" s="85" t="s">
        <v>50</v>
      </c>
      <c r="J36" s="42">
        <v>135</v>
      </c>
    </row>
    <row r="37" spans="1:10" ht="12.75">
      <c r="A37" s="98"/>
      <c r="B37" s="26"/>
      <c r="C37" s="22"/>
      <c r="D37" s="22"/>
      <c r="E37" s="27"/>
      <c r="F37" s="22"/>
      <c r="G37" s="39"/>
      <c r="H37" s="22"/>
      <c r="I37" s="85" t="s">
        <v>51</v>
      </c>
      <c r="J37" s="42">
        <v>110</v>
      </c>
    </row>
    <row r="38" spans="1:10" ht="36">
      <c r="A38" s="98"/>
      <c r="B38" s="26"/>
      <c r="C38" s="22"/>
      <c r="D38" s="22"/>
      <c r="E38" s="27"/>
      <c r="F38" s="22"/>
      <c r="G38" s="39"/>
      <c r="H38" s="22"/>
      <c r="I38" s="8" t="s">
        <v>54</v>
      </c>
      <c r="J38" s="11">
        <v>6420</v>
      </c>
    </row>
    <row r="39" spans="1:10" ht="12.75">
      <c r="A39" s="98"/>
      <c r="B39" s="26"/>
      <c r="C39" s="22"/>
      <c r="D39" s="22"/>
      <c r="E39" s="27"/>
      <c r="F39" s="22"/>
      <c r="G39" s="39"/>
      <c r="H39" s="22"/>
      <c r="I39" s="8" t="s">
        <v>27</v>
      </c>
      <c r="J39" s="69">
        <v>8807</v>
      </c>
    </row>
    <row r="40" spans="1:10" ht="12.75">
      <c r="A40" s="98"/>
      <c r="B40" s="26"/>
      <c r="C40" s="22"/>
      <c r="D40" s="22"/>
      <c r="E40" s="27"/>
      <c r="F40" s="22"/>
      <c r="G40" s="39"/>
      <c r="H40" s="22"/>
      <c r="I40" s="8" t="s">
        <v>31</v>
      </c>
      <c r="J40" s="47">
        <v>3319.9</v>
      </c>
    </row>
    <row r="41" spans="1:10" ht="24">
      <c r="A41" s="98"/>
      <c r="B41" s="26"/>
      <c r="C41" s="22"/>
      <c r="D41" s="22"/>
      <c r="E41" s="27"/>
      <c r="F41" s="22"/>
      <c r="G41" s="39"/>
      <c r="H41" s="22"/>
      <c r="I41" s="85" t="s">
        <v>55</v>
      </c>
      <c r="J41" s="47">
        <v>900.25</v>
      </c>
    </row>
    <row r="42" spans="1:10" ht="24.75" thickBot="1">
      <c r="A42" s="99"/>
      <c r="B42" s="29"/>
      <c r="C42" s="30"/>
      <c r="D42" s="30"/>
      <c r="E42" s="31"/>
      <c r="F42" s="30"/>
      <c r="G42" s="40"/>
      <c r="H42" s="30"/>
      <c r="I42" s="86" t="s">
        <v>34</v>
      </c>
      <c r="J42" s="13">
        <v>2235</v>
      </c>
    </row>
    <row r="43" spans="1:10" ht="13.5" thickBot="1">
      <c r="A43" s="95" t="s">
        <v>15</v>
      </c>
      <c r="B43" s="45">
        <f>18.17*3033.203</f>
        <v>55113.29851000001</v>
      </c>
      <c r="C43" s="14">
        <f>E43-B43</f>
        <v>-6414.638510000004</v>
      </c>
      <c r="D43" s="17"/>
      <c r="E43" s="15">
        <v>48698.66</v>
      </c>
      <c r="F43" s="18">
        <f>B43*1</f>
        <v>55113.29851000001</v>
      </c>
      <c r="G43" s="49">
        <f>(2.427+2.82+0.55+(2.95+1.5))*3033.2</f>
        <v>31081.200399999998</v>
      </c>
      <c r="H43" s="14">
        <f>F43-G43+C43</f>
        <v>17617.459600000006</v>
      </c>
      <c r="I43" s="65" t="s">
        <v>29</v>
      </c>
      <c r="J43" s="66">
        <f>3.77*3033.2</f>
        <v>11435.163999999999</v>
      </c>
    </row>
    <row r="44" spans="1:10" ht="12.75">
      <c r="A44" s="96"/>
      <c r="B44" s="90"/>
      <c r="C44" s="91"/>
      <c r="D44" s="91"/>
      <c r="E44" s="92"/>
      <c r="F44" s="93"/>
      <c r="G44" s="79"/>
      <c r="H44" s="80"/>
      <c r="I44" s="41" t="s">
        <v>72</v>
      </c>
      <c r="J44" s="42">
        <v>86</v>
      </c>
    </row>
    <row r="45" spans="1:10" ht="24">
      <c r="A45" s="96"/>
      <c r="B45" s="26"/>
      <c r="C45" s="22"/>
      <c r="D45" s="22"/>
      <c r="E45" s="27"/>
      <c r="F45" s="28"/>
      <c r="G45" s="39"/>
      <c r="H45" s="27"/>
      <c r="I45" s="85" t="s">
        <v>56</v>
      </c>
      <c r="J45" s="11">
        <v>446</v>
      </c>
    </row>
    <row r="46" spans="1:10" ht="12.75">
      <c r="A46" s="96"/>
      <c r="B46" s="26"/>
      <c r="C46" s="22"/>
      <c r="D46" s="22"/>
      <c r="E46" s="27"/>
      <c r="F46" s="28"/>
      <c r="G46" s="39"/>
      <c r="H46" s="27"/>
      <c r="I46" s="8" t="s">
        <v>57</v>
      </c>
      <c r="J46" s="11">
        <v>1046</v>
      </c>
    </row>
    <row r="47" spans="1:10" ht="24.75" thickBot="1">
      <c r="A47" s="100"/>
      <c r="B47" s="29"/>
      <c r="C47" s="30"/>
      <c r="D47" s="30"/>
      <c r="E47" s="31"/>
      <c r="F47" s="32"/>
      <c r="G47" s="40"/>
      <c r="H47" s="31"/>
      <c r="I47" s="86" t="s">
        <v>34</v>
      </c>
      <c r="J47" s="13">
        <v>2235</v>
      </c>
    </row>
    <row r="48" spans="1:10" ht="13.5" thickBot="1">
      <c r="A48" s="95" t="s">
        <v>16</v>
      </c>
      <c r="B48" s="45">
        <f>18.17*3033.203</f>
        <v>55113.29851000001</v>
      </c>
      <c r="C48" s="14">
        <f>E48-B48</f>
        <v>-7936.228510000008</v>
      </c>
      <c r="D48" s="17"/>
      <c r="E48" s="16">
        <v>47177.07</v>
      </c>
      <c r="F48" s="18">
        <f>B48*1</f>
        <v>55113.29851000001</v>
      </c>
      <c r="G48" s="49">
        <f>(2.427+2.82+0.55+(2.95+1.5))*3033.2</f>
        <v>31081.200399999998</v>
      </c>
      <c r="H48" s="14">
        <f>F48-G48+C48</f>
        <v>16095.869600000002</v>
      </c>
      <c r="I48" s="65" t="s">
        <v>29</v>
      </c>
      <c r="J48" s="66">
        <f>3.77*3033.2</f>
        <v>11435.163999999999</v>
      </c>
    </row>
    <row r="49" spans="1:10" ht="24">
      <c r="A49" s="96"/>
      <c r="B49" s="26"/>
      <c r="C49" s="22"/>
      <c r="D49" s="22"/>
      <c r="E49" s="27"/>
      <c r="F49" s="28"/>
      <c r="G49" s="39"/>
      <c r="H49" s="27"/>
      <c r="I49" s="41" t="s">
        <v>58</v>
      </c>
      <c r="J49" s="11">
        <v>6800</v>
      </c>
    </row>
    <row r="50" spans="1:10" ht="12.75">
      <c r="A50" s="96"/>
      <c r="B50" s="26"/>
      <c r="C50" s="22"/>
      <c r="D50" s="22"/>
      <c r="E50" s="27"/>
      <c r="F50" s="28"/>
      <c r="G50" s="39"/>
      <c r="H50" s="27"/>
      <c r="I50" s="87" t="s">
        <v>60</v>
      </c>
      <c r="J50" s="11">
        <v>932</v>
      </c>
    </row>
    <row r="51" spans="1:10" ht="13.5" thickBot="1">
      <c r="A51" s="96"/>
      <c r="B51" s="26"/>
      <c r="C51" s="22"/>
      <c r="D51" s="22"/>
      <c r="E51" s="27"/>
      <c r="F51" s="28"/>
      <c r="G51" s="39"/>
      <c r="H51" s="27"/>
      <c r="I51" s="86" t="s">
        <v>77</v>
      </c>
      <c r="J51" s="11">
        <v>2235</v>
      </c>
    </row>
    <row r="52" spans="1:10" ht="13.5" thickBot="1">
      <c r="A52" s="95" t="s">
        <v>17</v>
      </c>
      <c r="B52" s="45">
        <f>18.17*3033.203</f>
        <v>55113.29851000001</v>
      </c>
      <c r="C52" s="14">
        <f>E52-B52</f>
        <v>16818.321489999988</v>
      </c>
      <c r="D52" s="17"/>
      <c r="E52" s="78">
        <v>71931.62</v>
      </c>
      <c r="F52" s="18">
        <f>B52*1</f>
        <v>55113.29851000001</v>
      </c>
      <c r="G52" s="49">
        <f>(2.427+2.82+0.55+(2.95+1.5))*3033.2</f>
        <v>31081.200399999998</v>
      </c>
      <c r="H52" s="14">
        <f>F52-G52+C52</f>
        <v>40850.419599999994</v>
      </c>
      <c r="I52" s="65" t="s">
        <v>29</v>
      </c>
      <c r="J52" s="66">
        <f>3.77*3033.2</f>
        <v>11435.163999999999</v>
      </c>
    </row>
    <row r="53" spans="1:10" ht="28.5" customHeight="1">
      <c r="A53" s="96"/>
      <c r="B53" s="26"/>
      <c r="C53" s="22"/>
      <c r="D53" s="22"/>
      <c r="E53" s="27"/>
      <c r="F53" s="28"/>
      <c r="G53" s="39"/>
      <c r="H53" s="27"/>
      <c r="I53" s="41" t="s">
        <v>73</v>
      </c>
      <c r="J53" s="42">
        <v>501</v>
      </c>
    </row>
    <row r="54" spans="1:10" ht="24">
      <c r="A54" s="96"/>
      <c r="B54" s="26"/>
      <c r="C54" s="22"/>
      <c r="D54" s="22"/>
      <c r="E54" s="27"/>
      <c r="F54" s="28"/>
      <c r="G54" s="39"/>
      <c r="H54" s="27"/>
      <c r="I54" s="87" t="s">
        <v>59</v>
      </c>
      <c r="J54" s="11">
        <v>494</v>
      </c>
    </row>
    <row r="55" spans="1:10" ht="13.5" thickBot="1">
      <c r="A55" s="96"/>
      <c r="B55" s="23"/>
      <c r="C55" s="24"/>
      <c r="D55" s="24"/>
      <c r="E55" s="25"/>
      <c r="F55" s="23"/>
      <c r="G55" s="24"/>
      <c r="H55" s="25"/>
      <c r="I55" s="86" t="s">
        <v>77</v>
      </c>
      <c r="J55" s="11">
        <v>2235</v>
      </c>
    </row>
    <row r="56" spans="1:10" ht="13.5" thickBot="1">
      <c r="A56" s="97" t="s">
        <v>18</v>
      </c>
      <c r="B56" s="45">
        <f>18.17*3033.203</f>
        <v>55113.29851000001</v>
      </c>
      <c r="C56" s="17">
        <f>E56-B56</f>
        <v>-1658.978510000008</v>
      </c>
      <c r="D56" s="17"/>
      <c r="E56" s="78">
        <v>53454.32</v>
      </c>
      <c r="F56" s="18">
        <f>B56*1</f>
        <v>55113.29851000001</v>
      </c>
      <c r="G56" s="49">
        <f>(2.427+2.82+0.55+(2.95+1.5))*3033.2</f>
        <v>31081.200399999998</v>
      </c>
      <c r="H56" s="44">
        <f>F56-G56+C56</f>
        <v>22373.1196</v>
      </c>
      <c r="I56" s="65" t="s">
        <v>29</v>
      </c>
      <c r="J56" s="66">
        <f>3.77*3033.2</f>
        <v>11435.163999999999</v>
      </c>
    </row>
    <row r="57" spans="1:10" ht="12.75">
      <c r="A57" s="98"/>
      <c r="B57" s="26"/>
      <c r="C57" s="22"/>
      <c r="D57" s="22"/>
      <c r="E57" s="22"/>
      <c r="F57" s="28"/>
      <c r="G57" s="39"/>
      <c r="H57" s="27"/>
      <c r="I57" s="50" t="s">
        <v>61</v>
      </c>
      <c r="J57" s="42">
        <v>560</v>
      </c>
    </row>
    <row r="58" spans="1:10" ht="24">
      <c r="A58" s="98"/>
      <c r="B58" s="26"/>
      <c r="C58" s="22"/>
      <c r="D58" s="22"/>
      <c r="E58" s="22"/>
      <c r="F58" s="28"/>
      <c r="G58" s="39"/>
      <c r="H58" s="27"/>
      <c r="I58" s="67" t="s">
        <v>65</v>
      </c>
      <c r="J58" s="11">
        <f>833+1214</f>
        <v>2047</v>
      </c>
    </row>
    <row r="59" spans="1:10" ht="12.75">
      <c r="A59" s="98"/>
      <c r="B59" s="26"/>
      <c r="C59" s="22"/>
      <c r="D59" s="22"/>
      <c r="E59" s="22"/>
      <c r="F59" s="28"/>
      <c r="G59" s="39"/>
      <c r="H59" s="27"/>
      <c r="I59" s="41" t="s">
        <v>62</v>
      </c>
      <c r="J59" s="42">
        <v>264</v>
      </c>
    </row>
    <row r="60" spans="1:10" ht="12.75">
      <c r="A60" s="98"/>
      <c r="B60" s="26"/>
      <c r="C60" s="22"/>
      <c r="D60" s="22"/>
      <c r="E60" s="22"/>
      <c r="F60" s="28"/>
      <c r="G60" s="39"/>
      <c r="H60" s="27"/>
      <c r="I60" s="41" t="s">
        <v>63</v>
      </c>
      <c r="J60" s="42">
        <v>1200</v>
      </c>
    </row>
    <row r="61" spans="1:10" ht="24">
      <c r="A61" s="98"/>
      <c r="B61" s="26"/>
      <c r="C61" s="22"/>
      <c r="D61" s="22"/>
      <c r="E61" s="22"/>
      <c r="F61" s="28"/>
      <c r="G61" s="39"/>
      <c r="H61" s="27"/>
      <c r="I61" s="41" t="s">
        <v>64</v>
      </c>
      <c r="J61" s="11">
        <v>300</v>
      </c>
    </row>
    <row r="62" spans="1:10" ht="13.5" thickBot="1">
      <c r="A62" s="99"/>
      <c r="B62" s="29"/>
      <c r="C62" s="30"/>
      <c r="D62" s="30"/>
      <c r="E62" s="30"/>
      <c r="F62" s="32"/>
      <c r="G62" s="40"/>
      <c r="H62" s="31"/>
      <c r="I62" s="86" t="s">
        <v>77</v>
      </c>
      <c r="J62" s="13">
        <v>2235</v>
      </c>
    </row>
    <row r="63" spans="1:10" ht="13.5" thickBot="1">
      <c r="A63" s="95" t="s">
        <v>19</v>
      </c>
      <c r="B63" s="45">
        <f>18.17*3033.203</f>
        <v>55113.29851000001</v>
      </c>
      <c r="C63" s="17">
        <f>E63-B63</f>
        <v>10788.02149</v>
      </c>
      <c r="D63" s="17"/>
      <c r="E63" s="78">
        <v>65901.32</v>
      </c>
      <c r="F63" s="18">
        <f>B63*1</f>
        <v>55113.29851000001</v>
      </c>
      <c r="G63" s="49">
        <f>(2.427+2.82+0.55+(2.95+1.5))*3033.2</f>
        <v>31081.200399999998</v>
      </c>
      <c r="H63" s="44">
        <f>F63-G63+C63</f>
        <v>34820.119600000005</v>
      </c>
      <c r="I63" s="65" t="s">
        <v>29</v>
      </c>
      <c r="J63" s="66">
        <f>3.77*3033.2</f>
        <v>11435.163999999999</v>
      </c>
    </row>
    <row r="64" spans="1:10" ht="24">
      <c r="A64" s="96"/>
      <c r="B64" s="26"/>
      <c r="C64" s="22"/>
      <c r="D64" s="22"/>
      <c r="E64" s="27"/>
      <c r="F64" s="28"/>
      <c r="G64" s="39" t="s">
        <v>32</v>
      </c>
      <c r="H64" s="27"/>
      <c r="I64" s="76" t="s">
        <v>66</v>
      </c>
      <c r="J64" s="75">
        <v>734</v>
      </c>
    </row>
    <row r="65" spans="1:10" ht="36">
      <c r="A65" s="96"/>
      <c r="B65" s="28"/>
      <c r="C65" s="22"/>
      <c r="D65" s="22"/>
      <c r="E65" s="27"/>
      <c r="F65" s="28"/>
      <c r="G65" s="22"/>
      <c r="H65" s="27"/>
      <c r="I65" s="87" t="s">
        <v>74</v>
      </c>
      <c r="J65" s="12">
        <v>475</v>
      </c>
    </row>
    <row r="66" spans="1:10" ht="36">
      <c r="A66" s="96"/>
      <c r="B66" s="28"/>
      <c r="C66" s="22"/>
      <c r="D66" s="22"/>
      <c r="E66" s="27"/>
      <c r="F66" s="28"/>
      <c r="G66" s="22"/>
      <c r="H66" s="27"/>
      <c r="I66" s="87" t="s">
        <v>78</v>
      </c>
      <c r="J66" s="12">
        <v>860.5</v>
      </c>
    </row>
    <row r="67" spans="1:10" ht="24">
      <c r="A67" s="96"/>
      <c r="B67" s="28"/>
      <c r="C67" s="22"/>
      <c r="D67" s="22"/>
      <c r="E67" s="27"/>
      <c r="F67" s="28"/>
      <c r="G67" s="22"/>
      <c r="H67" s="27"/>
      <c r="I67" s="41" t="s">
        <v>67</v>
      </c>
      <c r="J67" s="12">
        <v>435</v>
      </c>
    </row>
    <row r="68" spans="1:10" ht="36">
      <c r="A68" s="96"/>
      <c r="B68" s="28"/>
      <c r="C68" s="22"/>
      <c r="D68" s="22"/>
      <c r="E68" s="27"/>
      <c r="F68" s="28"/>
      <c r="G68" s="22"/>
      <c r="H68" s="27"/>
      <c r="I68" s="87" t="s">
        <v>68</v>
      </c>
      <c r="J68" s="12">
        <v>2592.3</v>
      </c>
    </row>
    <row r="69" spans="1:10" ht="24">
      <c r="A69" s="96"/>
      <c r="B69" s="28"/>
      <c r="C69" s="22"/>
      <c r="D69" s="22"/>
      <c r="E69" s="27"/>
      <c r="F69" s="28"/>
      <c r="G69" s="22"/>
      <c r="H69" s="27"/>
      <c r="I69" s="87" t="s">
        <v>79</v>
      </c>
      <c r="J69" s="12">
        <v>1962</v>
      </c>
    </row>
    <row r="70" spans="1:10" ht="24">
      <c r="A70" s="96"/>
      <c r="B70" s="28"/>
      <c r="C70" s="22"/>
      <c r="D70" s="22"/>
      <c r="E70" s="27"/>
      <c r="F70" s="28"/>
      <c r="G70" s="22"/>
      <c r="H70" s="27"/>
      <c r="I70" s="67" t="s">
        <v>28</v>
      </c>
      <c r="J70" s="12">
        <v>1333</v>
      </c>
    </row>
    <row r="71" spans="1:10" ht="24">
      <c r="A71" s="96"/>
      <c r="B71" s="28"/>
      <c r="C71" s="22"/>
      <c r="D71" s="22"/>
      <c r="E71" s="27"/>
      <c r="F71" s="28"/>
      <c r="G71" s="22"/>
      <c r="H71" s="27"/>
      <c r="I71" s="8" t="s">
        <v>69</v>
      </c>
      <c r="J71" s="12">
        <v>6109</v>
      </c>
    </row>
    <row r="72" spans="1:10" ht="12.75">
      <c r="A72" s="96"/>
      <c r="B72" s="28"/>
      <c r="C72" s="22"/>
      <c r="D72" s="22"/>
      <c r="E72" s="27"/>
      <c r="F72" s="28"/>
      <c r="G72" s="22"/>
      <c r="H72" s="27"/>
      <c r="I72" s="4" t="s">
        <v>70</v>
      </c>
      <c r="J72" s="12">
        <v>450</v>
      </c>
    </row>
    <row r="73" spans="1:10" ht="12.75">
      <c r="A73" s="96"/>
      <c r="B73" s="28"/>
      <c r="C73" s="22"/>
      <c r="D73" s="22"/>
      <c r="E73" s="27"/>
      <c r="F73" s="28"/>
      <c r="G73" s="22"/>
      <c r="H73" s="27"/>
      <c r="I73" s="4" t="s">
        <v>75</v>
      </c>
      <c r="J73" s="12">
        <v>200</v>
      </c>
    </row>
    <row r="74" spans="1:10" ht="12.75">
      <c r="A74" s="96"/>
      <c r="B74" s="28"/>
      <c r="C74" s="22"/>
      <c r="D74" s="22"/>
      <c r="E74" s="27"/>
      <c r="F74" s="28"/>
      <c r="G74" s="22"/>
      <c r="H74" s="27"/>
      <c r="I74" s="51" t="s">
        <v>39</v>
      </c>
      <c r="J74" s="9">
        <v>750</v>
      </c>
    </row>
    <row r="75" spans="1:10" ht="24">
      <c r="A75" s="96"/>
      <c r="B75" s="28"/>
      <c r="C75" s="22"/>
      <c r="D75" s="22"/>
      <c r="E75" s="27"/>
      <c r="F75" s="28"/>
      <c r="G75" s="22"/>
      <c r="H75" s="27"/>
      <c r="I75" s="94" t="s">
        <v>80</v>
      </c>
      <c r="J75" s="9">
        <v>252</v>
      </c>
    </row>
    <row r="76" spans="1:10" ht="24.75" thickBot="1">
      <c r="A76" s="100"/>
      <c r="B76" s="32"/>
      <c r="C76" s="30"/>
      <c r="D76" s="30"/>
      <c r="E76" s="31"/>
      <c r="F76" s="32"/>
      <c r="G76" s="30"/>
      <c r="H76" s="31"/>
      <c r="I76" s="86" t="s">
        <v>34</v>
      </c>
      <c r="J76" s="13">
        <v>2235</v>
      </c>
    </row>
    <row r="77" spans="1:10" ht="13.5" thickBot="1">
      <c r="A77" s="1" t="s">
        <v>20</v>
      </c>
      <c r="B77" s="36">
        <f>SUM(B7:B63)+0.01</f>
        <v>650925.283788</v>
      </c>
      <c r="C77" s="37">
        <f>SUM(C7:C63)</f>
        <v>35422.27621199996</v>
      </c>
      <c r="D77" s="37"/>
      <c r="E77" s="36">
        <f>SUM(E7:E63)</f>
        <v>686347.55</v>
      </c>
      <c r="F77" s="38">
        <f>SUM(F7:F63)+0.01</f>
        <v>650925.283788</v>
      </c>
      <c r="G77" s="6">
        <f>SUM(G7:G63)</f>
        <v>372974.4047999999</v>
      </c>
      <c r="H77" s="5">
        <f>SUM(H7:H63)</f>
        <v>313373.1452</v>
      </c>
      <c r="I77" s="52"/>
      <c r="J77" s="53"/>
    </row>
    <row r="78" spans="1:10" ht="13.5" thickBot="1">
      <c r="A78" s="54"/>
      <c r="B78" s="55"/>
      <c r="C78" s="56"/>
      <c r="D78" s="56"/>
      <c r="E78" s="57"/>
      <c r="F78" s="58"/>
      <c r="G78" s="58"/>
      <c r="H78" s="58"/>
      <c r="I78" s="3" t="s">
        <v>21</v>
      </c>
      <c r="J78" s="70">
        <f>SUM(J7:J76)</f>
        <v>245565.91799999992</v>
      </c>
    </row>
    <row r="79" spans="1:10" ht="13.5" thickBot="1">
      <c r="A79" s="59"/>
      <c r="B79" s="60"/>
      <c r="C79" s="61"/>
      <c r="D79" s="61"/>
      <c r="E79" s="62"/>
      <c r="F79" s="101"/>
      <c r="G79" s="102"/>
      <c r="H79" s="102"/>
      <c r="I79" s="103"/>
      <c r="J79" s="7"/>
    </row>
    <row r="80" spans="1:10" ht="13.5" thickBot="1">
      <c r="A80" s="63"/>
      <c r="B80" s="63"/>
      <c r="C80" s="63"/>
      <c r="D80" s="63"/>
      <c r="E80" s="63"/>
      <c r="F80" s="71"/>
      <c r="G80" s="71"/>
      <c r="H80" s="71"/>
      <c r="I80" s="2" t="s">
        <v>81</v>
      </c>
      <c r="J80" s="72">
        <f>H77+J6-J78</f>
        <v>-20661.322799999878</v>
      </c>
    </row>
    <row r="81" spans="1:10" ht="12.75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2.75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.75">
      <c r="A83" t="s">
        <v>35</v>
      </c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.75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2.75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8" ht="12.75">
      <c r="I88" s="88" t="s">
        <v>24</v>
      </c>
    </row>
  </sheetData>
  <sheetProtection/>
  <mergeCells count="27"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43:A47"/>
    <mergeCell ref="G4:G5"/>
    <mergeCell ref="H4:H5"/>
    <mergeCell ref="I4:J4"/>
    <mergeCell ref="B6:E6"/>
    <mergeCell ref="A7:A10"/>
    <mergeCell ref="A11:A17"/>
    <mergeCell ref="A48:A51"/>
    <mergeCell ref="A52:A55"/>
    <mergeCell ref="A56:A62"/>
    <mergeCell ref="A63:A76"/>
    <mergeCell ref="F79:I79"/>
    <mergeCell ref="A18:A20"/>
    <mergeCell ref="A21:A27"/>
    <mergeCell ref="A28:A30"/>
    <mergeCell ref="A31:A34"/>
    <mergeCell ref="A35:A42"/>
  </mergeCells>
  <printOptions/>
  <pageMargins left="0.17" right="0.17" top="0.17" bottom="0.16" header="0.17" footer="0.16"/>
  <pageSetup horizontalDpi="600" verticalDpi="600" orientation="landscape" paperSize="9" scale="99" r:id="rId1"/>
  <rowBreaks count="1" manualBreakCount="1">
    <brk id="62" max="9" man="1"/>
  </rowBreaks>
  <ignoredErrors>
    <ignoredError sqref="F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2022-03-03T03:53:36Z</cp:lastPrinted>
  <dcterms:created xsi:type="dcterms:W3CDTF">2010-06-22T06:42:29Z</dcterms:created>
  <dcterms:modified xsi:type="dcterms:W3CDTF">2022-04-11T04:47:27Z</dcterms:modified>
  <cp:category/>
  <cp:version/>
  <cp:contentType/>
  <cp:contentStatus/>
</cp:coreProperties>
</file>