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ремонт'!$A$1:$J$153</definedName>
  </definedNames>
  <calcPr fullCalcOnLoad="1"/>
</workbook>
</file>

<file path=xl/sharedStrings.xml><?xml version="1.0" encoding="utf-8"?>
<sst xmlns="http://schemas.openxmlformats.org/spreadsheetml/2006/main" count="154" uniqueCount="95">
  <si>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</si>
  <si>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</si>
  <si>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</si>
  <si>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</si>
  <si>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</si>
  <si>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</si>
  <si>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</si>
  <si>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</si>
  <si>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</si>
  <si>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</si>
  <si>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</si>
  <si>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</si>
  <si>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</si>
  <si>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</si>
  <si>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</si>
  <si>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</si>
  <si>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</si>
  <si>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</si>
  <si>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</si>
  <si>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</si>
  <si>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</si>
  <si>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</si>
  <si>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4 по пер. Профессиональный</t>
  </si>
  <si>
    <t xml:space="preserve">РАСХОДЫ ПО ООО "ЛИДЕР УК" </t>
  </si>
  <si>
    <t xml:space="preserve">промывка и опрессовка системы отопления </t>
  </si>
  <si>
    <t>содержание УК</t>
  </si>
  <si>
    <t>покос травы на детской площадке, газонах</t>
  </si>
  <si>
    <t>факт недоплата, переплата   (-/+)</t>
  </si>
  <si>
    <t>Iп. 2эт. - замена светильника ТСК - 1 шт., эл. лампочки 40 Вт. - 1 шт.</t>
  </si>
  <si>
    <t>переходящий остаток на 2021 год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</si>
  <si>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</si>
  <si>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долг с 2019 года                                 </t>
  </si>
  <si>
    <t>2020 г.</t>
  </si>
  <si>
    <t xml:space="preserve">Составил: инженер-смотритель                                       О.А. Романюк                              </t>
  </si>
  <si>
    <t>прочистка дороги от снега и подъезд к контейнерам (погрузчиком 20 мин.)</t>
  </si>
  <si>
    <t>кв. № 1 - частичная замена стояка канализации в туалете</t>
  </si>
  <si>
    <t>кв. №  25 - вызов аварийной службы - 2 заявки</t>
  </si>
  <si>
    <t>прочистка дороги от снега и подъезд к контейнерам (погрузчиком 35 мин.)</t>
  </si>
  <si>
    <t>прочистка дороги от снега и подъезд к контейнерам (погрузчиком 1 час. 30 мин.)</t>
  </si>
  <si>
    <t>придомовая территория - насыпана соль - 12,5 кг.</t>
  </si>
  <si>
    <t>проверка трансформаторов тока - 3 шт.</t>
  </si>
  <si>
    <t>детская площадка огорожена сигнальной лентой</t>
  </si>
  <si>
    <t>дезинфекция МОП МКД</t>
  </si>
  <si>
    <t>окраска мусорного контейнера - 2 шт., площадки - 1 шт.</t>
  </si>
  <si>
    <t>привезени щебень (3 камаза)</t>
  </si>
  <si>
    <t xml:space="preserve">I, II, III п. - окраска перил около подъезда </t>
  </si>
  <si>
    <t>кв. № 16 - частичная замена стояка ГВС</t>
  </si>
  <si>
    <t>монтаж дополнительного освещения в подъездах</t>
  </si>
  <si>
    <t>кв. №  10 - вызов аварийной службы - 1 заявка</t>
  </si>
  <si>
    <t>кв. № 18 - частичный ремонт кровли</t>
  </si>
  <si>
    <t>кв. №  21 - вызов аварийной службы - 1 заявка</t>
  </si>
  <si>
    <t>II п. (подвал) - дезинфекция подвала после прочистки канализационного выпуска (хлорка - 1 кг.)</t>
  </si>
  <si>
    <t>очистка ОДПУ по эл. энергии от мусора</t>
  </si>
  <si>
    <t>крыша - демонтаж ендовых - 2 шт., частичный ремонт кровли</t>
  </si>
  <si>
    <t xml:space="preserve">придомовая территория - насыпана соль </t>
  </si>
  <si>
    <t>II п. - выведена розеткка</t>
  </si>
  <si>
    <t>I, II, IIIп. - ремонт подъездов</t>
  </si>
  <si>
    <t>экспертиза сметной стоимости (проверка сметы)</t>
  </si>
  <si>
    <t>кв. №  3 - вызов аварийной службы - 1 заявка</t>
  </si>
  <si>
    <t>II п. (ОДПУ по эл. энергии) - замена замка - 1 шт.</t>
  </si>
  <si>
    <t>кв. № 3 - замена стояка канализации на кухне</t>
  </si>
  <si>
    <t>прочистка дороги от снега вдоль дома  (погрузчиком  30 мин.)</t>
  </si>
  <si>
    <t xml:space="preserve">Iп. ( уличное освещение) - замена энергосберегающей лампы 45 Вт - 1 шт. </t>
  </si>
  <si>
    <t>кв. № 1 - частичная замена стояка ГВС (труба d 20 - 1м.)</t>
  </si>
  <si>
    <t>подвал (узел учета) - демонтаж, монтаж шарового крана d 16 мм. - 1 шт.</t>
  </si>
  <si>
    <t>очистка чердачного помещения от мусора, вывоз большого контейнера</t>
  </si>
  <si>
    <t>кв. №  5 - вызов аварийной службы - 1 заявка</t>
  </si>
  <si>
    <t>кв. № 3 - замена стояков ХВС, ГВС, канализация (туалет, ванная)</t>
  </si>
  <si>
    <t>эл. энергия (сверхнормативный ОДН по ОДПУ)</t>
  </si>
  <si>
    <t>очистка кровли от снега и наледи (410 м²)</t>
  </si>
  <si>
    <r>
      <t xml:space="preserve">                                                    </t>
    </r>
    <r>
      <rPr>
        <b/>
        <sz val="9"/>
        <rFont val="Arial"/>
        <family val="2"/>
      </rPr>
      <t xml:space="preserve">Итого: </t>
    </r>
  </si>
  <si>
    <t>начислено факт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</si>
  <si>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</si>
  <si>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</si>
  <si>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долг с 2020 года                                 </t>
  </si>
  <si>
    <t>переходящий остаток на 2022 год</t>
  </si>
  <si>
    <t>монтаж окошек на межэтажных эл. щитах - 10 шт.</t>
  </si>
  <si>
    <t xml:space="preserve">I, II, III п. - монтаж почтовых ящиков </t>
  </si>
  <si>
    <t>очистка кровли от снега и наледи (340 м²)</t>
  </si>
  <si>
    <t>монтаж доски объявлений - 3 шт.  в подъезде, таблички - 3 шт.  на входную дверь</t>
  </si>
  <si>
    <t>прочистка дороги от снега и подъезд к контейнерам (погрузчиком 1 час. 10 мин.)</t>
  </si>
  <si>
    <t xml:space="preserve">Iп. 1 эт. - замена светодиодной лампы 11 Вт - 1 шт. </t>
  </si>
  <si>
    <t xml:space="preserve">II п. - монтаж розетки </t>
  </si>
  <si>
    <t>кв. №  21 - вызов аварийной службы (прочистка канализации)</t>
  </si>
  <si>
    <t>кв. №  21 - вызов аварийной службы (перекрыли шар. кран по стояку отопления)</t>
  </si>
  <si>
    <t>подвал - закрыты отдушины (монтажная пена - 0,5 бал., техноплекс - 1 лист)</t>
  </si>
  <si>
    <t>подвал - дератизация (крысиная смерть - 1 кг.)</t>
  </si>
  <si>
    <t>кв. №  21 - частичная замена стояка отопления (труба d 20 - 4м., шар. кран - 1 шт., тройник - 1 шт., нить - 10 м.)</t>
  </si>
  <si>
    <t>очистка кровли от снега и наледи (65 м²)</t>
  </si>
  <si>
    <t>I п. (подвал) - дезинфекция подвала после прочистки канализационного выпуска (гипохлорид - 5 л.)</t>
  </si>
  <si>
    <t>I п. - замена шаров. крана d 20 - 1 шт., соединение - 2 шт., нить - 3м.</t>
  </si>
  <si>
    <t>кв. № 6, 9 - частичная замена стояка канализации на кухне (труба d 50 - 7,4м., тройник - 1шт., диск отрезной - 1 шт., пена монтажная - 0,5 бал., отвод - 1 шт., компенсатор - 1 шт.)</t>
  </si>
  <si>
    <t>очистка кровли от снега и наледи (55 м²)</t>
  </si>
  <si>
    <t xml:space="preserve">I, II, III п. - открытка А 4 - 3 шт. </t>
  </si>
  <si>
    <t>I п. (подвал) - частичная замена плети отопления (труба d 32 - 4 м., муфта - 2 шт., резьба - 2 шт., диск - 1 шт.)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</si>
</sst>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Arial Cyr"/>
      <family val="2"/>
    </font>
    <font>
      <sz val="10"/>
      <color indexed="36"/>
      <name val="Arial Cyr"/>
      <family val="0"/>
    </font>
    <font>
      <b/>
      <sz val="9"/>
      <color indexed="36"/>
      <name val="Arial"/>
      <family val="2"/>
    </font>
    <font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Arial Cyr"/>
      <family val="2"/>
    </font>
    <font>
      <sz val="10"/>
      <color rgb="FF7030A0"/>
      <name val="Arial Cyr"/>
      <family val="0"/>
    </font>
    <font>
      <b/>
      <sz val="9"/>
      <color rgb="FF7030A0"/>
      <name val="Arial"/>
      <family val="2"/>
    </font>
    <font>
      <sz val="9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>
        <color indexed="63"/>
      </right>
      <top style="medium"/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7" fillId="0" borderId="0">
      <alignment horizontal="right" vertical="top"/>
      <protection/>
    </xf>
    <xf numFmtId="0" fontId="36" fillId="0" borderId="0">
      <alignment horizontal="right" vertical="top"/>
      <protection/>
    </xf>
    <xf numFmtId="0" fontId="37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8" fillId="0" borderId="0">
      <alignment horizontal="left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9" fillId="0" borderId="0">
      <alignment horizontal="left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2" fontId="3" fillId="33" borderId="13" xfId="0" applyNumberFormat="1" applyFont="1" applyFill="1" applyBorder="1" applyAlignment="1">
      <alignment horizontal="right" vertical="center" wrapText="1"/>
    </xf>
    <xf numFmtId="0" fontId="4" fillId="0" borderId="14" xfId="37" applyFont="1" applyBorder="1" applyAlignment="1" quotePrefix="1">
      <alignment horizontal="right" vertical="center" wrapText="1"/>
      <protection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2" fontId="59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9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right"/>
    </xf>
    <xf numFmtId="2" fontId="59" fillId="0" borderId="2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right"/>
    </xf>
    <xf numFmtId="2" fontId="59" fillId="0" borderId="20" xfId="0" applyNumberFormat="1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60" fillId="0" borderId="2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9" fillId="0" borderId="19" xfId="0" applyNumberFormat="1" applyFont="1" applyBorder="1" applyAlignment="1">
      <alignment horizontal="right"/>
    </xf>
    <xf numFmtId="2" fontId="59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59" fillId="0" borderId="23" xfId="0" applyNumberFormat="1" applyFont="1" applyBorder="1" applyAlignment="1">
      <alignment/>
    </xf>
    <xf numFmtId="2" fontId="59" fillId="0" borderId="24" xfId="0" applyNumberFormat="1" applyFont="1" applyBorder="1" applyAlignment="1">
      <alignment horizontal="center"/>
    </xf>
    <xf numFmtId="2" fontId="59" fillId="0" borderId="25" xfId="0" applyNumberFormat="1" applyFont="1" applyBorder="1" applyAlignment="1">
      <alignment horizontal="right"/>
    </xf>
    <xf numFmtId="2" fontId="4" fillId="0" borderId="14" xfId="37" applyNumberFormat="1" applyFont="1" applyBorder="1" applyAlignment="1" quotePrefix="1">
      <alignment horizontal="right" vertical="top" wrapText="1"/>
      <protection/>
    </xf>
    <xf numFmtId="2" fontId="4" fillId="0" borderId="26" xfId="44" applyNumberFormat="1" applyFont="1" applyBorder="1" applyAlignment="1">
      <alignment horizontal="right" vertical="top" wrapText="1"/>
      <protection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9" xfId="37" applyNumberFormat="1" applyFont="1" applyBorder="1" applyAlignment="1" quotePrefix="1">
      <alignment horizontal="right" vertical="top" wrapText="1"/>
      <protection/>
    </xf>
    <xf numFmtId="2" fontId="4" fillId="0" borderId="20" xfId="0" applyNumberFormat="1" applyFont="1" applyBorder="1" applyAlignment="1">
      <alignment/>
    </xf>
    <xf numFmtId="2" fontId="4" fillId="0" borderId="21" xfId="37" applyNumberFormat="1" applyFont="1" applyBorder="1" applyAlignment="1" quotePrefix="1">
      <alignment horizontal="right" vertical="top" wrapText="1"/>
      <protection/>
    </xf>
    <xf numFmtId="2" fontId="4" fillId="0" borderId="19" xfId="44" applyNumberFormat="1" applyFont="1" applyBorder="1" applyAlignment="1">
      <alignment horizontal="right" vertical="top" wrapText="1"/>
      <protection/>
    </xf>
    <xf numFmtId="2" fontId="4" fillId="0" borderId="21" xfId="44" applyNumberFormat="1" applyFont="1" applyBorder="1" applyAlignment="1">
      <alignment horizontal="right" vertical="top" wrapText="1"/>
      <protection/>
    </xf>
    <xf numFmtId="0" fontId="3" fillId="33" borderId="27" xfId="0" applyNumberFormat="1" applyFont="1" applyFill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28" xfId="0" applyNumberFormat="1" applyFont="1" applyFill="1" applyBorder="1" applyAlignment="1">
      <alignment horizontal="right" vertical="center" wrapText="1"/>
    </xf>
    <xf numFmtId="2" fontId="4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wrapText="1"/>
    </xf>
    <xf numFmtId="0" fontId="3" fillId="34" borderId="25" xfId="0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60" fillId="0" borderId="32" xfId="0" applyFont="1" applyBorder="1" applyAlignment="1">
      <alignment/>
    </xf>
    <xf numFmtId="0" fontId="60" fillId="0" borderId="33" xfId="0" applyFont="1" applyBorder="1" applyAlignment="1">
      <alignment/>
    </xf>
    <xf numFmtId="0" fontId="4" fillId="36" borderId="32" xfId="0" applyFont="1" applyFill="1" applyBorder="1" applyAlignment="1">
      <alignment vertical="center"/>
    </xf>
    <xf numFmtId="2" fontId="4" fillId="0" borderId="15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right"/>
    </xf>
    <xf numFmtId="2" fontId="59" fillId="0" borderId="18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0" fontId="3" fillId="33" borderId="27" xfId="0" applyNumberFormat="1" applyFont="1" applyFill="1" applyBorder="1" applyAlignment="1">
      <alignment vertic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wrapText="1"/>
    </xf>
    <xf numFmtId="0" fontId="3" fillId="33" borderId="3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2" fontId="4" fillId="0" borderId="20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 horizontal="right"/>
    </xf>
    <xf numFmtId="0" fontId="3" fillId="33" borderId="3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27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right"/>
    </xf>
    <xf numFmtId="2" fontId="59" fillId="0" borderId="24" xfId="0" applyNumberFormat="1" applyFont="1" applyBorder="1" applyAlignment="1">
      <alignment horizontal="right"/>
    </xf>
    <xf numFmtId="0" fontId="3" fillId="33" borderId="31" xfId="0" applyFont="1" applyFill="1" applyBorder="1" applyAlignment="1">
      <alignment horizontal="left" wrapText="1"/>
    </xf>
    <xf numFmtId="2" fontId="4" fillId="0" borderId="3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 horizontal="left" wrapText="1"/>
    </xf>
    <xf numFmtId="0" fontId="3" fillId="0" borderId="27" xfId="0" applyNumberFormat="1" applyFont="1" applyFill="1" applyBorder="1" applyAlignment="1">
      <alignment vertical="center"/>
    </xf>
    <xf numFmtId="0" fontId="3" fillId="33" borderId="40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vertical="center" wrapText="1"/>
    </xf>
    <xf numFmtId="2" fontId="4" fillId="0" borderId="29" xfId="0" applyNumberFormat="1" applyFont="1" applyBorder="1" applyAlignment="1">
      <alignment horizontal="right"/>
    </xf>
    <xf numFmtId="2" fontId="59" fillId="0" borderId="20" xfId="0" applyNumberFormat="1" applyFont="1" applyBorder="1" applyAlignment="1">
      <alignment horizontal="right"/>
    </xf>
    <xf numFmtId="0" fontId="3" fillId="33" borderId="37" xfId="0" applyFont="1" applyFill="1" applyBorder="1" applyAlignment="1">
      <alignment horizontal="left" wrapText="1"/>
    </xf>
    <xf numFmtId="2" fontId="59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vertical="center"/>
    </xf>
    <xf numFmtId="0" fontId="3" fillId="33" borderId="27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left" wrapText="1"/>
    </xf>
    <xf numFmtId="0" fontId="3" fillId="0" borderId="3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33" borderId="31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  <xf numFmtId="0" fontId="3" fillId="0" borderId="40" xfId="0" applyFont="1" applyBorder="1" applyAlignment="1">
      <alignment horizontal="left" vertical="center" wrapText="1"/>
    </xf>
    <xf numFmtId="49" fontId="59" fillId="0" borderId="42" xfId="0" applyNumberFormat="1" applyFont="1" applyBorder="1" applyAlignment="1">
      <alignment horizontal="left"/>
    </xf>
    <xf numFmtId="0" fontId="59" fillId="0" borderId="31" xfId="0" applyFont="1" applyBorder="1" applyAlignment="1">
      <alignment horizontal="right" vertical="center"/>
    </xf>
    <xf numFmtId="0" fontId="60" fillId="0" borderId="23" xfId="0" applyFont="1" applyBorder="1" applyAlignment="1">
      <alignment/>
    </xf>
    <xf numFmtId="0" fontId="60" fillId="0" borderId="31" xfId="0" applyFont="1" applyBorder="1" applyAlignment="1">
      <alignment/>
    </xf>
    <xf numFmtId="0" fontId="3" fillId="37" borderId="32" xfId="0" applyFont="1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2" fontId="4" fillId="36" borderId="26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right" vertical="center" wrapText="1"/>
    </xf>
    <xf numFmtId="2" fontId="4" fillId="0" borderId="44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35" borderId="26" xfId="0" applyNumberFormat="1" applyFont="1" applyFill="1" applyBorder="1" applyAlignment="1">
      <alignment horizontal="right"/>
    </xf>
    <xf numFmtId="0" fontId="60" fillId="0" borderId="28" xfId="0" applyFont="1" applyBorder="1" applyAlignment="1">
      <alignment horizontal="center" vertical="center" wrapText="1"/>
    </xf>
    <xf numFmtId="0" fontId="60" fillId="0" borderId="38" xfId="0" applyFont="1" applyBorder="1" applyAlignment="1">
      <alignment/>
    </xf>
    <xf numFmtId="0" fontId="60" fillId="0" borderId="46" xfId="0" applyFont="1" applyBorder="1" applyAlignment="1">
      <alignment/>
    </xf>
    <xf numFmtId="0" fontId="60" fillId="0" borderId="47" xfId="0" applyFont="1" applyBorder="1" applyAlignment="1">
      <alignment/>
    </xf>
    <xf numFmtId="49" fontId="3" fillId="0" borderId="48" xfId="0" applyNumberFormat="1" applyFont="1" applyBorder="1" applyAlignment="1">
      <alignment horizontal="left"/>
    </xf>
    <xf numFmtId="2" fontId="4" fillId="35" borderId="26" xfId="0" applyNumberFormat="1" applyFont="1" applyFill="1" applyBorder="1" applyAlignment="1">
      <alignment/>
    </xf>
    <xf numFmtId="0" fontId="60" fillId="0" borderId="31" xfId="0" applyFont="1" applyBorder="1" applyAlignment="1">
      <alignment horizontal="center" vertical="center" wrapText="1"/>
    </xf>
    <xf numFmtId="0" fontId="60" fillId="0" borderId="39" xfId="0" applyFont="1" applyBorder="1" applyAlignment="1">
      <alignment/>
    </xf>
    <xf numFmtId="0" fontId="60" fillId="0" borderId="0" xfId="0" applyFont="1" applyAlignment="1">
      <alignment/>
    </xf>
    <xf numFmtId="0" fontId="4" fillId="36" borderId="26" xfId="0" applyFont="1" applyFill="1" applyBorder="1" applyAlignment="1">
      <alignment/>
    </xf>
    <xf numFmtId="2" fontId="4" fillId="36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right"/>
    </xf>
    <xf numFmtId="0" fontId="60" fillId="33" borderId="27" xfId="0" applyNumberFormat="1" applyFont="1" applyFill="1" applyBorder="1" applyAlignment="1">
      <alignment vertical="center"/>
    </xf>
    <xf numFmtId="2" fontId="60" fillId="0" borderId="21" xfId="0" applyNumberFormat="1" applyFont="1" applyBorder="1" applyAlignment="1">
      <alignment horizontal="center"/>
    </xf>
    <xf numFmtId="2" fontId="59" fillId="0" borderId="21" xfId="0" applyNumberFormat="1" applyFont="1" applyBorder="1" applyAlignment="1">
      <alignment horizontal="center"/>
    </xf>
    <xf numFmtId="0" fontId="60" fillId="0" borderId="27" xfId="0" applyNumberFormat="1" applyFont="1" applyFill="1" applyBorder="1" applyAlignment="1">
      <alignment vertical="center"/>
    </xf>
    <xf numFmtId="0" fontId="60" fillId="33" borderId="31" xfId="0" applyNumberFormat="1" applyFont="1" applyFill="1" applyBorder="1" applyAlignment="1">
      <alignment vertical="center"/>
    </xf>
    <xf numFmtId="2" fontId="59" fillId="0" borderId="19" xfId="44" applyNumberFormat="1" applyFont="1" applyBorder="1" applyAlignment="1">
      <alignment horizontal="right" vertical="top" wrapText="1"/>
      <protection/>
    </xf>
    <xf numFmtId="2" fontId="59" fillId="0" borderId="21" xfId="44" applyNumberFormat="1" applyFont="1" applyBorder="1" applyAlignment="1">
      <alignment horizontal="right" vertical="top" wrapText="1"/>
      <protection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2" fontId="4" fillId="0" borderId="14" xfId="37" applyNumberFormat="1" applyFont="1" applyBorder="1" applyAlignment="1" quotePrefix="1">
      <alignment horizontal="right" vertical="center" wrapText="1"/>
      <protection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2" fontId="4" fillId="0" borderId="49" xfId="37" applyNumberFormat="1" applyFont="1" applyBorder="1" applyAlignment="1" quotePrefix="1">
      <alignment horizontal="right" vertical="top" wrapText="1"/>
      <protection/>
    </xf>
    <xf numFmtId="0" fontId="2" fillId="0" borderId="3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59" fillId="0" borderId="25" xfId="44" applyNumberFormat="1" applyFont="1" applyBorder="1" applyAlignment="1">
      <alignment horizontal="right" vertical="top" wrapText="1"/>
      <protection/>
    </xf>
    <xf numFmtId="0" fontId="3" fillId="33" borderId="31" xfId="0" applyNumberFormat="1" applyFont="1" applyFill="1" applyBorder="1" applyAlignment="1">
      <alignment horizontal="right" vertical="center" wrapText="1"/>
    </xf>
    <xf numFmtId="2" fontId="60" fillId="0" borderId="23" xfId="0" applyNumberFormat="1" applyFont="1" applyBorder="1" applyAlignment="1">
      <alignment horizontal="center"/>
    </xf>
    <xf numFmtId="2" fontId="60" fillId="0" borderId="24" xfId="0" applyNumberFormat="1" applyFont="1" applyBorder="1" applyAlignment="1">
      <alignment horizontal="center"/>
    </xf>
    <xf numFmtId="2" fontId="60" fillId="0" borderId="25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60" fillId="33" borderId="40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0" fillId="0" borderId="43" xfId="0" applyFont="1" applyBorder="1" applyAlignment="1">
      <alignment wrapText="1"/>
    </xf>
    <xf numFmtId="0" fontId="60" fillId="0" borderId="28" xfId="0" applyFont="1" applyBorder="1" applyAlignment="1">
      <alignment wrapText="1"/>
    </xf>
    <xf numFmtId="0" fontId="60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60" fillId="0" borderId="32" xfId="0" applyFont="1" applyBorder="1" applyAlignment="1">
      <alignment wrapText="1"/>
    </xf>
    <xf numFmtId="0" fontId="60" fillId="0" borderId="33" xfId="0" applyFont="1" applyBorder="1" applyAlignment="1">
      <alignment wrapText="1"/>
    </xf>
    <xf numFmtId="0" fontId="60" fillId="0" borderId="50" xfId="0" applyFont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0" fontId="60" fillId="37" borderId="23" xfId="0" applyFont="1" applyFill="1" applyBorder="1" applyAlignment="1">
      <alignment wrapText="1"/>
    </xf>
    <xf numFmtId="0" fontId="60" fillId="37" borderId="24" xfId="0" applyFont="1" applyFill="1" applyBorder="1" applyAlignment="1">
      <alignment wrapText="1"/>
    </xf>
    <xf numFmtId="0" fontId="60" fillId="37" borderId="50" xfId="0" applyFont="1" applyFill="1" applyBorder="1" applyAlignment="1">
      <alignment wrapText="1"/>
    </xf>
    <xf numFmtId="2" fontId="4" fillId="0" borderId="50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37" borderId="23" xfId="0" applyFont="1" applyFill="1" applyBorder="1" applyAlignment="1">
      <alignment wrapText="1"/>
    </xf>
    <xf numFmtId="0" fontId="3" fillId="37" borderId="24" xfId="0" applyFont="1" applyFill="1" applyBorder="1" applyAlignment="1">
      <alignment wrapText="1"/>
    </xf>
    <xf numFmtId="0" fontId="3" fillId="37" borderId="50" xfId="0" applyFont="1" applyFill="1" applyBorder="1" applyAlignment="1">
      <alignment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22.75390625" style="0" customWidth="1"/>
    <col min="2" max="2" width="10.75390625" style="0" customWidth="1"/>
    <col min="3" max="3" width="9.125" style="0" customWidth="1"/>
    <col min="4" max="4" width="8.125" style="0" customWidth="1"/>
    <col min="5" max="5" width="9.25390625" style="0" customWidth="1"/>
    <col min="6" max="7" width="10.125" style="0" customWidth="1"/>
    <col min="8" max="8" width="9.875" style="0" customWidth="1"/>
    <col min="9" max="9" width="46.625" style="0" customWidth="1"/>
    <col min="10" max="10" width="10.875" style="0" customWidth="1"/>
  </cols>
  <sheetData>
    <row r="1" spans="1:10" ht="15.75">
      <c r="A1" s="154" t="s">
        <v>30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55" t="s">
        <v>22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9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3.5" thickBot="1">
      <c r="A4" s="156"/>
      <c r="B4" s="159" t="s">
        <v>20</v>
      </c>
      <c r="C4" s="160"/>
      <c r="D4" s="160"/>
      <c r="E4" s="161"/>
      <c r="F4" s="159" t="s">
        <v>23</v>
      </c>
      <c r="G4" s="160"/>
      <c r="H4" s="160"/>
      <c r="I4" s="160"/>
      <c r="J4" s="161"/>
    </row>
    <row r="5" spans="1:10" ht="13.5" customHeight="1" thickBot="1">
      <c r="A5" s="157"/>
      <c r="B5" s="162" t="s">
        <v>71</v>
      </c>
      <c r="C5" s="173" t="s">
        <v>27</v>
      </c>
      <c r="D5" s="174"/>
      <c r="E5" s="162" t="s">
        <v>0</v>
      </c>
      <c r="F5" s="162" t="s">
        <v>1</v>
      </c>
      <c r="G5" s="162" t="s">
        <v>2</v>
      </c>
      <c r="H5" s="162" t="s">
        <v>3</v>
      </c>
      <c r="I5" s="168" t="s">
        <v>4</v>
      </c>
      <c r="J5" s="169"/>
    </row>
    <row r="6" spans="1:10" ht="36.75" customHeight="1" thickBot="1">
      <c r="A6" s="158"/>
      <c r="B6" s="163"/>
      <c r="C6" s="175"/>
      <c r="D6" s="176"/>
      <c r="E6" s="163"/>
      <c r="F6" s="164"/>
      <c r="G6" s="164"/>
      <c r="H6" s="166"/>
      <c r="I6" s="102" t="s">
        <v>5</v>
      </c>
      <c r="J6" s="103" t="s">
        <v>6</v>
      </c>
    </row>
    <row r="7" spans="1:10" ht="13.5" thickBot="1">
      <c r="A7" s="49" t="s">
        <v>32</v>
      </c>
      <c r="B7" s="170"/>
      <c r="C7" s="171"/>
      <c r="D7" s="171"/>
      <c r="E7" s="172"/>
      <c r="F7" s="50"/>
      <c r="G7" s="51"/>
      <c r="H7" s="51"/>
      <c r="I7" s="52" t="s">
        <v>31</v>
      </c>
      <c r="J7" s="104">
        <v>197015.98</v>
      </c>
    </row>
    <row r="8" spans="1:10" ht="13.5" thickBot="1">
      <c r="A8" s="165" t="s">
        <v>7</v>
      </c>
      <c r="B8" s="8">
        <f>17.310025*1470.4</f>
        <v>25452.660760000002</v>
      </c>
      <c r="C8" s="177">
        <f>E8-B8</f>
        <v>-2984.1207600000016</v>
      </c>
      <c r="D8" s="178"/>
      <c r="E8" s="9">
        <v>22468.54</v>
      </c>
      <c r="F8" s="53">
        <f>B8*1</f>
        <v>25452.660760000002</v>
      </c>
      <c r="G8" s="53">
        <f>(3.035+3.12+0.6+4.68)*1470.4</f>
        <v>16814.023999999998</v>
      </c>
      <c r="H8" s="9">
        <f>F8-G8+C8</f>
        <v>5654.516000000003</v>
      </c>
      <c r="I8" s="54" t="s">
        <v>25</v>
      </c>
      <c r="J8" s="6">
        <f>3.77*1470.4</f>
        <v>5543.408</v>
      </c>
    </row>
    <row r="9" spans="1:10" ht="24">
      <c r="A9" s="166"/>
      <c r="B9" s="10"/>
      <c r="C9" s="11"/>
      <c r="D9" s="12"/>
      <c r="E9" s="13"/>
      <c r="F9" s="55"/>
      <c r="G9" s="56"/>
      <c r="H9" s="13"/>
      <c r="I9" s="57" t="s">
        <v>34</v>
      </c>
      <c r="J9" s="58">
        <v>567</v>
      </c>
    </row>
    <row r="10" spans="1:10" ht="24.75" thickBot="1">
      <c r="A10" s="166"/>
      <c r="B10" s="18"/>
      <c r="C10" s="15"/>
      <c r="D10" s="19"/>
      <c r="E10" s="20"/>
      <c r="F10" s="59"/>
      <c r="G10" s="16"/>
      <c r="H10" s="60"/>
      <c r="I10" s="61" t="s">
        <v>35</v>
      </c>
      <c r="J10" s="62">
        <v>406</v>
      </c>
    </row>
    <row r="11" spans="1:10" ht="13.5" thickBot="1">
      <c r="A11" s="165" t="s">
        <v>8</v>
      </c>
      <c r="B11" s="8">
        <f>17.310025*1470.4</f>
        <v>25452.660760000002</v>
      </c>
      <c r="C11" s="177">
        <f>E11-B11</f>
        <v>-2664.140760000002</v>
      </c>
      <c r="D11" s="178"/>
      <c r="E11" s="9">
        <v>22788.52</v>
      </c>
      <c r="F11" s="53">
        <f>B11*1</f>
        <v>25452.660760000002</v>
      </c>
      <c r="G11" s="53">
        <f>(3.035+3.12+0.6+4.68)*1470.4</f>
        <v>16814.023999999998</v>
      </c>
      <c r="H11" s="9">
        <f>F11-G11+C11</f>
        <v>5974.496000000003</v>
      </c>
      <c r="I11" s="63" t="s">
        <v>25</v>
      </c>
      <c r="J11" s="6">
        <f>3.77*1470.4</f>
        <v>5543.408</v>
      </c>
    </row>
    <row r="12" spans="1:10" ht="24">
      <c r="A12" s="166"/>
      <c r="B12" s="10"/>
      <c r="C12" s="11"/>
      <c r="D12" s="12"/>
      <c r="E12" s="13"/>
      <c r="F12" s="55"/>
      <c r="G12" s="56"/>
      <c r="H12" s="13"/>
      <c r="I12" s="64" t="s">
        <v>38</v>
      </c>
      <c r="J12" s="58">
        <v>2550</v>
      </c>
    </row>
    <row r="13" spans="1:10" ht="12.75">
      <c r="A13" s="166"/>
      <c r="B13" s="14"/>
      <c r="C13" s="15"/>
      <c r="D13" s="16"/>
      <c r="E13" s="17"/>
      <c r="F13" s="65"/>
      <c r="G13" s="66"/>
      <c r="H13" s="17"/>
      <c r="I13" s="67" t="s">
        <v>54</v>
      </c>
      <c r="J13" s="58">
        <v>290.2</v>
      </c>
    </row>
    <row r="14" spans="1:10" ht="13.5" thickBot="1">
      <c r="A14" s="166"/>
      <c r="B14" s="14"/>
      <c r="C14" s="15"/>
      <c r="D14" s="16"/>
      <c r="E14" s="17"/>
      <c r="F14" s="65"/>
      <c r="G14" s="66"/>
      <c r="H14" s="17"/>
      <c r="I14" s="68" t="s">
        <v>36</v>
      </c>
      <c r="J14" s="69">
        <v>1020</v>
      </c>
    </row>
    <row r="15" spans="1:10" ht="13.5" thickBot="1">
      <c r="A15" s="165" t="s">
        <v>9</v>
      </c>
      <c r="B15" s="8">
        <f>17.310025*1470.4</f>
        <v>25452.660760000002</v>
      </c>
      <c r="C15" s="177">
        <f>E15-B15</f>
        <v>-874.7207600000038</v>
      </c>
      <c r="D15" s="178"/>
      <c r="E15" s="9">
        <v>24577.94</v>
      </c>
      <c r="F15" s="53">
        <f>B15*1</f>
        <v>25452.660760000002</v>
      </c>
      <c r="G15" s="53">
        <f>(3.035+3.12+0.6+4.68)*1470.4</f>
        <v>16814.023999999998</v>
      </c>
      <c r="H15" s="9">
        <f>F15-G15+C15</f>
        <v>7763.916000000001</v>
      </c>
      <c r="I15" s="63" t="s">
        <v>25</v>
      </c>
      <c r="J15" s="6">
        <f>3.77*1470.4</f>
        <v>5543.408</v>
      </c>
    </row>
    <row r="16" spans="1:10" ht="24">
      <c r="A16" s="166"/>
      <c r="B16" s="10"/>
      <c r="C16" s="11"/>
      <c r="D16" s="12"/>
      <c r="E16" s="13"/>
      <c r="F16" s="55"/>
      <c r="G16" s="56"/>
      <c r="H16" s="13"/>
      <c r="I16" s="64" t="s">
        <v>37</v>
      </c>
      <c r="J16" s="58">
        <v>992</v>
      </c>
    </row>
    <row r="17" spans="1:10" ht="12.75">
      <c r="A17" s="166"/>
      <c r="B17" s="14"/>
      <c r="C17" s="15"/>
      <c r="D17" s="16"/>
      <c r="E17" s="17"/>
      <c r="F17" s="65"/>
      <c r="G17" s="66"/>
      <c r="H17" s="17"/>
      <c r="I17" s="67" t="s">
        <v>39</v>
      </c>
      <c r="J17" s="58">
        <v>131.5</v>
      </c>
    </row>
    <row r="18" spans="1:10" ht="12.75">
      <c r="A18" s="166"/>
      <c r="B18" s="14"/>
      <c r="C18" s="15"/>
      <c r="D18" s="16"/>
      <c r="E18" s="17"/>
      <c r="F18" s="65"/>
      <c r="G18" s="66"/>
      <c r="H18" s="17"/>
      <c r="I18" s="64" t="s">
        <v>69</v>
      </c>
      <c r="J18" s="69">
        <v>12300</v>
      </c>
    </row>
    <row r="19" spans="1:10" ht="13.5" thickBot="1">
      <c r="A19" s="166"/>
      <c r="B19" s="21"/>
      <c r="C19" s="22"/>
      <c r="D19" s="19"/>
      <c r="E19" s="20"/>
      <c r="F19" s="70"/>
      <c r="G19" s="19"/>
      <c r="H19" s="60"/>
      <c r="I19" s="71" t="s">
        <v>40</v>
      </c>
      <c r="J19" s="69">
        <v>3861</v>
      </c>
    </row>
    <row r="20" spans="1:10" ht="13.5" thickBot="1">
      <c r="A20" s="165" t="s">
        <v>10</v>
      </c>
      <c r="B20" s="8">
        <f>17.310025*1470.4</f>
        <v>25452.660760000002</v>
      </c>
      <c r="C20" s="177">
        <f>E20-B20</f>
        <v>738.0192399999978</v>
      </c>
      <c r="D20" s="178"/>
      <c r="E20" s="9">
        <v>26190.68</v>
      </c>
      <c r="F20" s="53">
        <f>B20*1</f>
        <v>25452.660760000002</v>
      </c>
      <c r="G20" s="53">
        <f>(3.035+3.12+0.6+4.68)*1470.4</f>
        <v>16814.023999999998</v>
      </c>
      <c r="H20" s="9">
        <f>F20-G20+C20</f>
        <v>9376.656000000003</v>
      </c>
      <c r="I20" s="63" t="s">
        <v>25</v>
      </c>
      <c r="J20" s="6">
        <f>3.77*1470.4</f>
        <v>5543.408</v>
      </c>
    </row>
    <row r="21" spans="1:10" ht="12.75">
      <c r="A21" s="166"/>
      <c r="B21" s="14"/>
      <c r="C21" s="15"/>
      <c r="D21" s="16"/>
      <c r="E21" s="24"/>
      <c r="F21" s="65"/>
      <c r="G21" s="66"/>
      <c r="H21" s="17"/>
      <c r="I21" s="72" t="s">
        <v>41</v>
      </c>
      <c r="J21" s="58">
        <v>50</v>
      </c>
    </row>
    <row r="22" spans="1:10" ht="13.5" thickBot="1">
      <c r="A22" s="166"/>
      <c r="B22" s="14"/>
      <c r="C22" s="15"/>
      <c r="D22" s="16"/>
      <c r="E22" s="24"/>
      <c r="F22" s="73"/>
      <c r="G22" s="74"/>
      <c r="H22" s="41"/>
      <c r="I22" s="75" t="s">
        <v>42</v>
      </c>
      <c r="J22" s="58">
        <v>572.5</v>
      </c>
    </row>
    <row r="23" spans="1:10" ht="13.5" thickBot="1">
      <c r="A23" s="165" t="s">
        <v>11</v>
      </c>
      <c r="B23" s="8">
        <f>17.310025*1470.4</f>
        <v>25452.660760000002</v>
      </c>
      <c r="C23" s="177">
        <f>E23-B23</f>
        <v>366.91923999999926</v>
      </c>
      <c r="D23" s="178"/>
      <c r="E23" s="9">
        <v>25819.58</v>
      </c>
      <c r="F23" s="76">
        <f>B23*1</f>
        <v>25452.660760000002</v>
      </c>
      <c r="G23" s="53">
        <f>(3.035+3.12+0.6+4.68)*1470.4</f>
        <v>16814.023999999998</v>
      </c>
      <c r="H23" s="77">
        <f>F23-G23+C23</f>
        <v>9005.556000000004</v>
      </c>
      <c r="I23" s="54" t="s">
        <v>25</v>
      </c>
      <c r="J23" s="6">
        <f>3.77*1470.4</f>
        <v>5543.408</v>
      </c>
    </row>
    <row r="24" spans="1:10" ht="24">
      <c r="A24" s="166"/>
      <c r="B24" s="14"/>
      <c r="C24" s="15"/>
      <c r="D24" s="15"/>
      <c r="E24" s="17"/>
      <c r="F24" s="65"/>
      <c r="G24" s="66"/>
      <c r="H24" s="17"/>
      <c r="I24" s="78" t="s">
        <v>62</v>
      </c>
      <c r="J24" s="79">
        <v>299</v>
      </c>
    </row>
    <row r="25" spans="1:10" ht="12.75">
      <c r="A25" s="166"/>
      <c r="B25" s="14"/>
      <c r="C25" s="15"/>
      <c r="D25" s="15"/>
      <c r="E25" s="17"/>
      <c r="F25" s="65"/>
      <c r="G25" s="66"/>
      <c r="H25" s="17"/>
      <c r="I25" s="80" t="s">
        <v>42</v>
      </c>
      <c r="J25" s="58">
        <v>572.5</v>
      </c>
    </row>
    <row r="26" spans="1:10" ht="13.5" customHeight="1">
      <c r="A26" s="166"/>
      <c r="B26" s="14"/>
      <c r="C26" s="15"/>
      <c r="D26" s="15"/>
      <c r="E26" s="17"/>
      <c r="F26" s="65"/>
      <c r="G26" s="66"/>
      <c r="H26" s="17"/>
      <c r="I26" s="81" t="s">
        <v>43</v>
      </c>
      <c r="J26" s="58">
        <v>776</v>
      </c>
    </row>
    <row r="27" spans="1:10" ht="13.5" thickBot="1">
      <c r="A27" s="166"/>
      <c r="B27" s="14"/>
      <c r="C27" s="15"/>
      <c r="D27" s="15"/>
      <c r="E27" s="17"/>
      <c r="F27" s="65"/>
      <c r="G27" s="66"/>
      <c r="H27" s="17"/>
      <c r="I27" s="80" t="s">
        <v>44</v>
      </c>
      <c r="J27" s="69">
        <v>10500</v>
      </c>
    </row>
    <row r="28" spans="1:10" ht="13.5" thickBot="1">
      <c r="A28" s="162" t="s">
        <v>12</v>
      </c>
      <c r="B28" s="44">
        <f>17.310025*1470.4</f>
        <v>25452.660760000002</v>
      </c>
      <c r="C28" s="177">
        <f>E28-B28</f>
        <v>2940.6292399999984</v>
      </c>
      <c r="D28" s="178"/>
      <c r="E28" s="25">
        <v>28393.29</v>
      </c>
      <c r="F28" s="82">
        <f>B28*1</f>
        <v>25452.660760000002</v>
      </c>
      <c r="G28" s="82">
        <f>(3.035+3.12+0.6+4.68)*1470.4</f>
        <v>16814.023999999998</v>
      </c>
      <c r="H28" s="25">
        <f>F28-G28+C28</f>
        <v>11579.266000000003</v>
      </c>
      <c r="I28" s="63" t="s">
        <v>25</v>
      </c>
      <c r="J28" s="6">
        <f>3.77*1470.4</f>
        <v>5543.408</v>
      </c>
    </row>
    <row r="29" spans="1:10" ht="12.75">
      <c r="A29" s="166"/>
      <c r="B29" s="31"/>
      <c r="C29" s="32"/>
      <c r="D29" s="11"/>
      <c r="E29" s="13"/>
      <c r="F29" s="55"/>
      <c r="G29" s="32"/>
      <c r="H29" s="13"/>
      <c r="I29" s="80" t="s">
        <v>42</v>
      </c>
      <c r="J29" s="58">
        <v>572.5</v>
      </c>
    </row>
    <row r="30" spans="1:10" ht="12.75">
      <c r="A30" s="166"/>
      <c r="B30" s="14"/>
      <c r="C30" s="15"/>
      <c r="D30" s="15"/>
      <c r="E30" s="17"/>
      <c r="F30" s="83"/>
      <c r="G30" s="66"/>
      <c r="H30" s="17"/>
      <c r="I30" s="84" t="s">
        <v>45</v>
      </c>
      <c r="J30" s="58">
        <v>720</v>
      </c>
    </row>
    <row r="31" spans="1:10" ht="13.5" thickBot="1">
      <c r="A31" s="166"/>
      <c r="B31" s="26"/>
      <c r="C31" s="40"/>
      <c r="D31" s="40"/>
      <c r="E31" s="41"/>
      <c r="F31" s="85"/>
      <c r="G31" s="74"/>
      <c r="H31" s="41"/>
      <c r="I31" s="86" t="s">
        <v>26</v>
      </c>
      <c r="J31" s="58">
        <v>1218</v>
      </c>
    </row>
    <row r="32" spans="1:10" ht="13.5" thickBot="1">
      <c r="A32" s="165" t="s">
        <v>13</v>
      </c>
      <c r="B32" s="8">
        <f>17.310025*1470.4</f>
        <v>25452.660760000002</v>
      </c>
      <c r="C32" s="177">
        <f>E32-B32</f>
        <v>-3144.220760000004</v>
      </c>
      <c r="D32" s="178"/>
      <c r="E32" s="9">
        <v>22308.44</v>
      </c>
      <c r="F32" s="53">
        <f>B32*1</f>
        <v>25452.660760000002</v>
      </c>
      <c r="G32" s="53">
        <f>(3.035+3.12+0.6+4.68)*1470.4</f>
        <v>16814.023999999998</v>
      </c>
      <c r="H32" s="9">
        <f>F32-G32+C32</f>
        <v>5494.416000000001</v>
      </c>
      <c r="I32" s="63" t="s">
        <v>25</v>
      </c>
      <c r="J32" s="6">
        <f>3.77*1470.4</f>
        <v>5543.408</v>
      </c>
    </row>
    <row r="33" spans="1:10" ht="24">
      <c r="A33" s="166"/>
      <c r="B33" s="14"/>
      <c r="C33" s="16"/>
      <c r="D33" s="16"/>
      <c r="E33" s="24"/>
      <c r="F33" s="65"/>
      <c r="G33" s="66"/>
      <c r="H33" s="17"/>
      <c r="I33" s="64" t="s">
        <v>28</v>
      </c>
      <c r="J33" s="58">
        <v>338</v>
      </c>
    </row>
    <row r="34" spans="1:10" ht="12.75">
      <c r="A34" s="166"/>
      <c r="B34" s="14"/>
      <c r="C34" s="16"/>
      <c r="D34" s="16"/>
      <c r="E34" s="24"/>
      <c r="F34" s="65"/>
      <c r="G34" s="66"/>
      <c r="H34" s="17"/>
      <c r="I34" s="80" t="s">
        <v>24</v>
      </c>
      <c r="J34" s="87">
        <v>3205</v>
      </c>
    </row>
    <row r="35" spans="1:10" ht="12.75">
      <c r="A35" s="166"/>
      <c r="B35" s="14"/>
      <c r="C35" s="16"/>
      <c r="D35" s="16"/>
      <c r="E35" s="24"/>
      <c r="F35" s="65"/>
      <c r="G35" s="66"/>
      <c r="H35" s="17"/>
      <c r="I35" s="64" t="s">
        <v>46</v>
      </c>
      <c r="J35" s="88">
        <v>396.5</v>
      </c>
    </row>
    <row r="36" spans="1:10" ht="12.75">
      <c r="A36" s="166"/>
      <c r="B36" s="14"/>
      <c r="C36" s="16"/>
      <c r="D36" s="16"/>
      <c r="E36" s="24"/>
      <c r="F36" s="65"/>
      <c r="G36" s="66"/>
      <c r="H36" s="17"/>
      <c r="I36" s="64" t="s">
        <v>47</v>
      </c>
      <c r="J36" s="87">
        <v>4052</v>
      </c>
    </row>
    <row r="37" spans="1:10" ht="13.5" thickBot="1">
      <c r="A37" s="167"/>
      <c r="B37" s="26"/>
      <c r="C37" s="27"/>
      <c r="D37" s="27"/>
      <c r="E37" s="28"/>
      <c r="F37" s="73"/>
      <c r="G37" s="74"/>
      <c r="H37" s="41"/>
      <c r="I37" s="89" t="s">
        <v>48</v>
      </c>
      <c r="J37" s="90">
        <v>510</v>
      </c>
    </row>
    <row r="38" spans="1:10" ht="13.5" thickBot="1">
      <c r="A38" s="165" t="s">
        <v>14</v>
      </c>
      <c r="B38" s="8">
        <f>17.310025*1470.4</f>
        <v>25452.660760000002</v>
      </c>
      <c r="C38" s="177">
        <f>E38-B38</f>
        <v>-1553.8607600000032</v>
      </c>
      <c r="D38" s="178"/>
      <c r="E38" s="29">
        <v>23898.8</v>
      </c>
      <c r="F38" s="82">
        <f>B38*1</f>
        <v>25452.660760000002</v>
      </c>
      <c r="G38" s="53">
        <f>(3.035+3.12+0.6+4.68)*1470.4</f>
        <v>16814.023999999998</v>
      </c>
      <c r="H38" s="9">
        <f>F38-G38+C38</f>
        <v>7084.776000000002</v>
      </c>
      <c r="I38" s="63" t="s">
        <v>25</v>
      </c>
      <c r="J38" s="6">
        <f>3.77*1470.4</f>
        <v>5543.408</v>
      </c>
    </row>
    <row r="39" spans="1:10" ht="12.75" customHeight="1">
      <c r="A39" s="166"/>
      <c r="B39" s="31"/>
      <c r="C39" s="32"/>
      <c r="D39" s="11"/>
      <c r="E39" s="34"/>
      <c r="F39" s="55"/>
      <c r="G39" s="32"/>
      <c r="H39" s="13"/>
      <c r="I39" s="91" t="s">
        <v>63</v>
      </c>
      <c r="J39" s="42">
        <v>102</v>
      </c>
    </row>
    <row r="40" spans="1:10" ht="12.75">
      <c r="A40" s="166"/>
      <c r="B40" s="35"/>
      <c r="C40" s="33"/>
      <c r="D40" s="15"/>
      <c r="E40" s="36"/>
      <c r="F40" s="65"/>
      <c r="G40" s="33"/>
      <c r="H40" s="17"/>
      <c r="I40" s="64" t="s">
        <v>49</v>
      </c>
      <c r="J40" s="42">
        <v>908</v>
      </c>
    </row>
    <row r="41" spans="1:10" ht="13.5" thickBot="1">
      <c r="A41" s="167"/>
      <c r="B41" s="26"/>
      <c r="C41" s="27"/>
      <c r="D41" s="27"/>
      <c r="E41" s="28"/>
      <c r="F41" s="73"/>
      <c r="G41" s="74"/>
      <c r="H41" s="41"/>
      <c r="I41" s="89" t="s">
        <v>50</v>
      </c>
      <c r="J41" s="92">
        <v>510</v>
      </c>
    </row>
    <row r="42" spans="1:10" ht="13.5" thickBot="1">
      <c r="A42" s="162" t="s">
        <v>15</v>
      </c>
      <c r="B42" s="8">
        <f>17.310025*1470.4</f>
        <v>25452.660760000002</v>
      </c>
      <c r="C42" s="177">
        <f>E42-B42</f>
        <v>-934.0507600000019</v>
      </c>
      <c r="D42" s="178"/>
      <c r="E42" s="7">
        <v>24518.61</v>
      </c>
      <c r="F42" s="53">
        <f>B42*1</f>
        <v>25452.660760000002</v>
      </c>
      <c r="G42" s="53">
        <f>(3.035+3.12+0.6+4.68)*1470.4</f>
        <v>16814.023999999998</v>
      </c>
      <c r="H42" s="9">
        <f>F42-G42+C42</f>
        <v>7704.586000000003</v>
      </c>
      <c r="I42" s="63" t="s">
        <v>25</v>
      </c>
      <c r="J42" s="6">
        <f>3.77*1470.4</f>
        <v>5543.408</v>
      </c>
    </row>
    <row r="43" spans="1:10" ht="24.75" thickBot="1">
      <c r="A43" s="166"/>
      <c r="B43" s="10"/>
      <c r="C43" s="12"/>
      <c r="D43" s="12"/>
      <c r="E43" s="23"/>
      <c r="F43" s="55"/>
      <c r="G43" s="56"/>
      <c r="H43" s="13"/>
      <c r="I43" s="64" t="s">
        <v>64</v>
      </c>
      <c r="J43" s="69">
        <v>302</v>
      </c>
    </row>
    <row r="44" spans="1:10" ht="13.5" thickBot="1">
      <c r="A44" s="165" t="s">
        <v>16</v>
      </c>
      <c r="B44" s="8">
        <f>17.310024*1470.4</f>
        <v>25452.6592896</v>
      </c>
      <c r="C44" s="177">
        <f>E44-B44</f>
        <v>726.1507104000011</v>
      </c>
      <c r="D44" s="182"/>
      <c r="E44" s="30">
        <v>26178.81</v>
      </c>
      <c r="F44" s="53">
        <f>B44*1</f>
        <v>25452.6592896</v>
      </c>
      <c r="G44" s="53">
        <f>(3.035+3.12+0.6+4.68)*1470.4</f>
        <v>16814.023999999998</v>
      </c>
      <c r="H44" s="9">
        <f>F44-G44+C44</f>
        <v>9364.786000000004</v>
      </c>
      <c r="I44" s="63" t="s">
        <v>25</v>
      </c>
      <c r="J44" s="6">
        <f>3.77*1470.4</f>
        <v>5543.408</v>
      </c>
    </row>
    <row r="45" spans="1:10" ht="24">
      <c r="A45" s="166"/>
      <c r="B45" s="31"/>
      <c r="C45" s="32"/>
      <c r="D45" s="11"/>
      <c r="E45" s="37"/>
      <c r="F45" s="55"/>
      <c r="G45" s="32"/>
      <c r="H45" s="13"/>
      <c r="I45" s="93" t="s">
        <v>51</v>
      </c>
      <c r="J45" s="39">
        <v>150</v>
      </c>
    </row>
    <row r="46" spans="1:10" ht="12.75">
      <c r="A46" s="166"/>
      <c r="B46" s="35"/>
      <c r="C46" s="33"/>
      <c r="D46" s="15"/>
      <c r="E46" s="38"/>
      <c r="F46" s="65"/>
      <c r="G46" s="33"/>
      <c r="H46" s="17"/>
      <c r="I46" s="94" t="s">
        <v>52</v>
      </c>
      <c r="J46" s="39">
        <v>0</v>
      </c>
    </row>
    <row r="47" spans="1:10" ht="24">
      <c r="A47" s="166"/>
      <c r="B47" s="35"/>
      <c r="C47" s="33"/>
      <c r="D47" s="15"/>
      <c r="E47" s="38"/>
      <c r="F47" s="65"/>
      <c r="G47" s="33"/>
      <c r="H47" s="17"/>
      <c r="I47" s="93" t="s">
        <v>65</v>
      </c>
      <c r="J47" s="69">
        <v>12626.7</v>
      </c>
    </row>
    <row r="48" spans="1:10" ht="12.75">
      <c r="A48" s="166"/>
      <c r="B48" s="35"/>
      <c r="C48" s="33"/>
      <c r="D48" s="15"/>
      <c r="E48" s="38"/>
      <c r="F48" s="65"/>
      <c r="G48" s="33"/>
      <c r="H48" s="17"/>
      <c r="I48" s="68" t="s">
        <v>66</v>
      </c>
      <c r="J48" s="39">
        <v>950</v>
      </c>
    </row>
    <row r="49" spans="1:10" ht="13.5" thickBot="1">
      <c r="A49" s="166"/>
      <c r="B49" s="26"/>
      <c r="C49" s="27"/>
      <c r="D49" s="27"/>
      <c r="E49" s="28"/>
      <c r="F49" s="73"/>
      <c r="G49" s="74"/>
      <c r="H49" s="41"/>
      <c r="I49" s="95" t="s">
        <v>57</v>
      </c>
      <c r="J49" s="69">
        <v>20000</v>
      </c>
    </row>
    <row r="50" spans="1:10" ht="13.5" thickBot="1">
      <c r="A50" s="162" t="s">
        <v>17</v>
      </c>
      <c r="B50" s="8">
        <f>17.310024*1470.4</f>
        <v>25452.6592896</v>
      </c>
      <c r="C50" s="177">
        <f>E50-B50</f>
        <v>5557.480710399999</v>
      </c>
      <c r="D50" s="182"/>
      <c r="E50" s="30">
        <v>31010.14</v>
      </c>
      <c r="F50" s="53">
        <f>B50*1</f>
        <v>25452.6592896</v>
      </c>
      <c r="G50" s="53">
        <f>(3.035+3.12+0.6+4.68)*1470.4</f>
        <v>16814.023999999998</v>
      </c>
      <c r="H50" s="9">
        <f>F50-G50+C50</f>
        <v>14196.116000000002</v>
      </c>
      <c r="I50" s="63" t="s">
        <v>25</v>
      </c>
      <c r="J50" s="6">
        <f>3.77*1470.4</f>
        <v>5543.408</v>
      </c>
    </row>
    <row r="51" spans="1:10" ht="24">
      <c r="A51" s="166"/>
      <c r="B51" s="31"/>
      <c r="C51" s="32"/>
      <c r="D51" s="11"/>
      <c r="E51" s="37"/>
      <c r="F51" s="55"/>
      <c r="G51" s="32"/>
      <c r="H51" s="13"/>
      <c r="I51" s="96" t="s">
        <v>53</v>
      </c>
      <c r="J51" s="39">
        <v>40723</v>
      </c>
    </row>
    <row r="52" spans="1:10" ht="12.75">
      <c r="A52" s="166"/>
      <c r="B52" s="35"/>
      <c r="C52" s="33"/>
      <c r="D52" s="15"/>
      <c r="E52" s="38"/>
      <c r="F52" s="65"/>
      <c r="G52" s="33"/>
      <c r="H52" s="17"/>
      <c r="I52" s="96" t="s">
        <v>55</v>
      </c>
      <c r="J52" s="39">
        <v>50</v>
      </c>
    </row>
    <row r="53" spans="1:10" ht="12.75">
      <c r="A53" s="166"/>
      <c r="B53" s="35"/>
      <c r="C53" s="33"/>
      <c r="D53" s="15"/>
      <c r="E53" s="38"/>
      <c r="F53" s="65"/>
      <c r="G53" s="33"/>
      <c r="H53" s="17"/>
      <c r="I53" s="68" t="s">
        <v>58</v>
      </c>
      <c r="J53" s="39">
        <v>950</v>
      </c>
    </row>
    <row r="54" spans="1:10" ht="24.75" thickBot="1">
      <c r="A54" s="167"/>
      <c r="B54" s="26"/>
      <c r="C54" s="40"/>
      <c r="D54" s="40"/>
      <c r="E54" s="41"/>
      <c r="F54" s="73"/>
      <c r="G54" s="74"/>
      <c r="H54" s="41"/>
      <c r="I54" s="64" t="s">
        <v>67</v>
      </c>
      <c r="J54" s="58">
        <v>2828</v>
      </c>
    </row>
    <row r="55" spans="1:10" ht="13.5" thickBot="1">
      <c r="A55" s="165" t="s">
        <v>18</v>
      </c>
      <c r="B55" s="8">
        <f>17.310024*1470.4</f>
        <v>25452.6592896</v>
      </c>
      <c r="C55" s="177">
        <f>E55-B55</f>
        <v>-6356.239289600002</v>
      </c>
      <c r="D55" s="182"/>
      <c r="E55" s="30">
        <v>19096.42</v>
      </c>
      <c r="F55" s="53">
        <f>B55*1</f>
        <v>25452.6592896</v>
      </c>
      <c r="G55" s="53">
        <f>(3.035+3.12+0.6+4.68)*1470.4</f>
        <v>16814.023999999998</v>
      </c>
      <c r="H55" s="9">
        <f>F55-G55+C55</f>
        <v>2282.3960000000006</v>
      </c>
      <c r="I55" s="63" t="s">
        <v>25</v>
      </c>
      <c r="J55" s="6">
        <f>3.77*1470.4</f>
        <v>5543.408</v>
      </c>
    </row>
    <row r="56" spans="1:10" ht="12.75">
      <c r="A56" s="166"/>
      <c r="B56" s="35"/>
      <c r="C56" s="33"/>
      <c r="D56" s="15"/>
      <c r="E56" s="38"/>
      <c r="F56" s="65"/>
      <c r="G56" s="33"/>
      <c r="H56" s="17"/>
      <c r="I56" s="93" t="s">
        <v>59</v>
      </c>
      <c r="J56" s="42">
        <v>245</v>
      </c>
    </row>
    <row r="57" spans="1:10" ht="12.75">
      <c r="A57" s="166"/>
      <c r="B57" s="35"/>
      <c r="C57" s="33"/>
      <c r="D57" s="15"/>
      <c r="E57" s="38"/>
      <c r="F57" s="65"/>
      <c r="G57" s="33"/>
      <c r="H57" s="17"/>
      <c r="I57" s="64" t="s">
        <v>60</v>
      </c>
      <c r="J57" s="42">
        <v>815.5</v>
      </c>
    </row>
    <row r="58" spans="1:10" ht="24">
      <c r="A58" s="166"/>
      <c r="B58" s="35"/>
      <c r="C58" s="33"/>
      <c r="D58" s="15"/>
      <c r="E58" s="38"/>
      <c r="F58" s="65"/>
      <c r="G58" s="33"/>
      <c r="H58" s="17"/>
      <c r="I58" s="71" t="s">
        <v>61</v>
      </c>
      <c r="J58" s="43">
        <v>850</v>
      </c>
    </row>
    <row r="59" spans="1:10" ht="12.75">
      <c r="A59" s="166"/>
      <c r="B59" s="35"/>
      <c r="C59" s="33"/>
      <c r="D59" s="15"/>
      <c r="E59" s="38"/>
      <c r="F59" s="65"/>
      <c r="G59" s="33"/>
      <c r="H59" s="17"/>
      <c r="I59" s="45" t="s">
        <v>56</v>
      </c>
      <c r="J59" s="46">
        <v>138063.57</v>
      </c>
    </row>
    <row r="60" spans="1:10" ht="13.5" thickBot="1">
      <c r="A60" s="166"/>
      <c r="B60" s="21"/>
      <c r="C60" s="22"/>
      <c r="D60" s="22"/>
      <c r="E60" s="20"/>
      <c r="F60" s="70"/>
      <c r="G60" s="19"/>
      <c r="H60" s="20"/>
      <c r="I60" s="47" t="s">
        <v>68</v>
      </c>
      <c r="J60" s="48">
        <v>11948.84</v>
      </c>
    </row>
    <row r="61" spans="1:10" ht="13.5" thickBot="1">
      <c r="A61" s="105" t="s">
        <v>19</v>
      </c>
      <c r="B61" s="53">
        <f>SUM(B8:B55)</f>
        <v>305431.9247088</v>
      </c>
      <c r="C61" s="106">
        <f>SUM(C8:C55)</f>
        <v>-8182.1547088000225</v>
      </c>
      <c r="D61" s="106"/>
      <c r="E61" s="107">
        <f>SUM(E8:E60)</f>
        <v>297249.76999999996</v>
      </c>
      <c r="F61" s="108">
        <f>SUM(F8:F55)</f>
        <v>305431.9247088</v>
      </c>
      <c r="G61" s="108">
        <f>SUM(G8:G55)</f>
        <v>201768.28800000003</v>
      </c>
      <c r="H61" s="109">
        <f>SUM(H8:H55)</f>
        <v>95481.48200000002</v>
      </c>
      <c r="I61" s="97"/>
      <c r="J61" s="98"/>
    </row>
    <row r="62" spans="1:10" ht="13.5" thickBot="1">
      <c r="A62" s="110"/>
      <c r="B62" s="111"/>
      <c r="C62" s="112"/>
      <c r="D62" s="112"/>
      <c r="E62" s="113"/>
      <c r="F62" s="99"/>
      <c r="G62" s="99"/>
      <c r="H62" s="100"/>
      <c r="I62" s="114" t="s">
        <v>70</v>
      </c>
      <c r="J62" s="115">
        <f>SUM(J8:J60)</f>
        <v>344443.206</v>
      </c>
    </row>
    <row r="63" spans="1:10" ht="13.5" thickBot="1">
      <c r="A63" s="116"/>
      <c r="B63" s="111"/>
      <c r="C63" s="112"/>
      <c r="D63" s="112"/>
      <c r="E63" s="117"/>
      <c r="F63" s="179"/>
      <c r="G63" s="180"/>
      <c r="H63" s="180"/>
      <c r="I63" s="181"/>
      <c r="J63" s="101"/>
    </row>
    <row r="64" spans="1:10" ht="13.5" thickBot="1">
      <c r="A64" s="118"/>
      <c r="B64" s="118"/>
      <c r="C64" s="118"/>
      <c r="D64" s="118"/>
      <c r="E64" s="118"/>
      <c r="F64" s="118"/>
      <c r="G64" s="118"/>
      <c r="H64" s="118"/>
      <c r="I64" s="119" t="s">
        <v>29</v>
      </c>
      <c r="J64" s="120">
        <f>H61+J7-J62</f>
        <v>-51945.74399999995</v>
      </c>
    </row>
    <row r="65" spans="1:10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 ht="12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2.75">
      <c r="A67" s="121" t="s">
        <v>33</v>
      </c>
      <c r="B67" s="121"/>
      <c r="C67" s="121"/>
      <c r="D67" s="121"/>
      <c r="E67" s="121"/>
      <c r="F67" s="121"/>
      <c r="G67" s="118"/>
      <c r="H67" s="118"/>
      <c r="I67" s="118"/>
      <c r="J67" s="118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154" t="s">
        <v>72</v>
      </c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 ht="15.75">
      <c r="A79" s="155" t="s">
        <v>22</v>
      </c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10" ht="16.5" thickBo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customHeight="1" thickBot="1">
      <c r="A81" s="156"/>
      <c r="B81" s="183" t="s">
        <v>20</v>
      </c>
      <c r="C81" s="184"/>
      <c r="D81" s="184"/>
      <c r="E81" s="185"/>
      <c r="F81" s="183" t="s">
        <v>23</v>
      </c>
      <c r="G81" s="184"/>
      <c r="H81" s="184"/>
      <c r="I81" s="184"/>
      <c r="J81" s="185"/>
    </row>
    <row r="82" spans="1:10" ht="13.5" thickBot="1">
      <c r="A82" s="157"/>
      <c r="B82" s="162" t="s">
        <v>71</v>
      </c>
      <c r="C82" s="173" t="s">
        <v>27</v>
      </c>
      <c r="D82" s="174"/>
      <c r="E82" s="162" t="s">
        <v>0</v>
      </c>
      <c r="F82" s="162" t="s">
        <v>1</v>
      </c>
      <c r="G82" s="162" t="s">
        <v>2</v>
      </c>
      <c r="H82" s="162" t="s">
        <v>3</v>
      </c>
      <c r="I82" s="168" t="s">
        <v>4</v>
      </c>
      <c r="J82" s="169"/>
    </row>
    <row r="83" spans="1:10" ht="21.75" customHeight="1" thickBot="1">
      <c r="A83" s="158"/>
      <c r="B83" s="163"/>
      <c r="C83" s="175"/>
      <c r="D83" s="176"/>
      <c r="E83" s="163"/>
      <c r="F83" s="164"/>
      <c r="G83" s="164"/>
      <c r="H83" s="166"/>
      <c r="I83" s="102" t="s">
        <v>5</v>
      </c>
      <c r="J83" s="103" t="s">
        <v>6</v>
      </c>
    </row>
    <row r="84" spans="1:10" ht="13.5" thickBot="1">
      <c r="A84" s="49" t="s">
        <v>73</v>
      </c>
      <c r="B84" s="186"/>
      <c r="C84" s="187"/>
      <c r="D84" s="187"/>
      <c r="E84" s="188"/>
      <c r="F84" s="132"/>
      <c r="G84" s="133"/>
      <c r="H84" s="133"/>
      <c r="I84" s="52" t="s">
        <v>74</v>
      </c>
      <c r="J84" s="104">
        <f>J64</f>
        <v>-51945.74399999995</v>
      </c>
    </row>
    <row r="85" spans="1:10" ht="13.5" thickBot="1">
      <c r="A85" s="165" t="s">
        <v>7</v>
      </c>
      <c r="B85" s="8">
        <f>17.310025*1470.4</f>
        <v>25452.660760000002</v>
      </c>
      <c r="C85" s="177">
        <f>E85-B85</f>
        <v>-6940.260760000001</v>
      </c>
      <c r="D85" s="178"/>
      <c r="E85" s="9">
        <v>18512.4</v>
      </c>
      <c r="F85" s="53">
        <f>B85*1</f>
        <v>25452.660760000002</v>
      </c>
      <c r="G85" s="53">
        <f>(3.035+3.12+0.6+4.68)*1470.4</f>
        <v>16814.023999999998</v>
      </c>
      <c r="H85" s="9">
        <f>F85-G85+C85</f>
        <v>1698.3760000000038</v>
      </c>
      <c r="I85" s="54" t="s">
        <v>25</v>
      </c>
      <c r="J85" s="6">
        <f>3.77*1470.4</f>
        <v>5543.408</v>
      </c>
    </row>
    <row r="86" spans="1:10" ht="12.75">
      <c r="A86" s="166"/>
      <c r="B86" s="10"/>
      <c r="C86" s="12"/>
      <c r="D86" s="12"/>
      <c r="E86" s="23"/>
      <c r="F86" s="124"/>
      <c r="G86" s="56"/>
      <c r="H86" s="23"/>
      <c r="I86" s="145" t="s">
        <v>76</v>
      </c>
      <c r="J86" s="58">
        <v>95</v>
      </c>
    </row>
    <row r="87" spans="1:10" ht="13.5" thickBot="1">
      <c r="A87" s="166"/>
      <c r="B87" s="18"/>
      <c r="C87" s="16"/>
      <c r="D87" s="19"/>
      <c r="E87" s="126"/>
      <c r="F87" s="18"/>
      <c r="G87" s="16"/>
      <c r="H87" s="127"/>
      <c r="I87" s="146" t="s">
        <v>77</v>
      </c>
      <c r="J87" s="62">
        <v>10820</v>
      </c>
    </row>
    <row r="88" spans="1:10" ht="13.5" thickBot="1">
      <c r="A88" s="165" t="s">
        <v>8</v>
      </c>
      <c r="B88" s="8">
        <f>17.310025*1470.4</f>
        <v>25452.660760000002</v>
      </c>
      <c r="C88" s="177">
        <f>E88-B88</f>
        <v>-616.8207600000023</v>
      </c>
      <c r="D88" s="178"/>
      <c r="E88" s="9">
        <v>24835.84</v>
      </c>
      <c r="F88" s="53">
        <f>B88*1</f>
        <v>25452.660760000002</v>
      </c>
      <c r="G88" s="53">
        <f>(3.035+3.12+0.6+4.68)*1470.4</f>
        <v>16814.023999999998</v>
      </c>
      <c r="H88" s="9">
        <f>F88-G88+C88</f>
        <v>8021.8160000000025</v>
      </c>
      <c r="I88" s="63" t="s">
        <v>25</v>
      </c>
      <c r="J88" s="6">
        <f>3.77*1470.4</f>
        <v>5543.408</v>
      </c>
    </row>
    <row r="89" spans="1:10" ht="12.75">
      <c r="A89" s="166"/>
      <c r="B89" s="31"/>
      <c r="C89" s="12"/>
      <c r="D89" s="12"/>
      <c r="E89" s="23"/>
      <c r="F89" s="124"/>
      <c r="G89" s="56"/>
      <c r="H89" s="23"/>
      <c r="I89" s="91" t="s">
        <v>78</v>
      </c>
      <c r="J89" s="58">
        <v>10200</v>
      </c>
    </row>
    <row r="90" spans="1:10" ht="24.75" thickBot="1">
      <c r="A90" s="166"/>
      <c r="B90" s="35"/>
      <c r="C90" s="16"/>
      <c r="D90" s="16"/>
      <c r="E90" s="24"/>
      <c r="F90" s="83"/>
      <c r="G90" s="66"/>
      <c r="H90" s="24"/>
      <c r="I90" s="3" t="s">
        <v>79</v>
      </c>
      <c r="J90" s="58">
        <v>4386</v>
      </c>
    </row>
    <row r="91" spans="1:10" ht="13.5" thickBot="1">
      <c r="A91" s="165" t="s">
        <v>9</v>
      </c>
      <c r="B91" s="8">
        <f>17.310025*1470.4</f>
        <v>25452.660760000002</v>
      </c>
      <c r="C91" s="177">
        <f>E91-B91</f>
        <v>-4480.460760000002</v>
      </c>
      <c r="D91" s="178"/>
      <c r="E91" s="9">
        <v>20972.2</v>
      </c>
      <c r="F91" s="53">
        <f>B91*1</f>
        <v>25452.660760000002</v>
      </c>
      <c r="G91" s="53">
        <f>(3.035+3.12+0.6+4.68)*1470.4</f>
        <v>16814.023999999998</v>
      </c>
      <c r="H91" s="9">
        <f>F91-G91+C91</f>
        <v>4158.176000000003</v>
      </c>
      <c r="I91" s="63" t="s">
        <v>25</v>
      </c>
      <c r="J91" s="6">
        <f>3.77*1470.4</f>
        <v>5543.408</v>
      </c>
    </row>
    <row r="92" spans="1:10" ht="24">
      <c r="A92" s="166"/>
      <c r="B92" s="31"/>
      <c r="C92" s="12"/>
      <c r="D92" s="12"/>
      <c r="E92" s="23"/>
      <c r="F92" s="124"/>
      <c r="G92" s="56"/>
      <c r="H92" s="23"/>
      <c r="I92" s="91" t="s">
        <v>80</v>
      </c>
      <c r="J92" s="58">
        <v>1983.1</v>
      </c>
    </row>
    <row r="93" spans="1:10" ht="13.5" thickBot="1">
      <c r="A93" s="166"/>
      <c r="B93" s="35"/>
      <c r="C93" s="16"/>
      <c r="D93" s="16"/>
      <c r="E93" s="24"/>
      <c r="F93" s="83"/>
      <c r="G93" s="66"/>
      <c r="H93" s="24"/>
      <c r="I93" s="96" t="s">
        <v>81</v>
      </c>
      <c r="J93" s="58">
        <v>125</v>
      </c>
    </row>
    <row r="94" spans="1:10" ht="13.5" thickBot="1">
      <c r="A94" s="165" t="s">
        <v>10</v>
      </c>
      <c r="B94" s="8">
        <f>17.310025*1470.4</f>
        <v>25452.660760000002</v>
      </c>
      <c r="C94" s="177">
        <f>E94-B94</f>
        <v>-1990.6107600000032</v>
      </c>
      <c r="D94" s="178"/>
      <c r="E94" s="9">
        <v>23462.05</v>
      </c>
      <c r="F94" s="53">
        <f>B94*1</f>
        <v>25452.660760000002</v>
      </c>
      <c r="G94" s="53">
        <f>(3.035+3.12+0.6+4.68)*1470.4</f>
        <v>16814.023999999998</v>
      </c>
      <c r="H94" s="9">
        <f>F94-G94+C94</f>
        <v>6648.026000000002</v>
      </c>
      <c r="I94" s="63" t="s">
        <v>25</v>
      </c>
      <c r="J94" s="6">
        <f>3.77*1470.4</f>
        <v>5543.408</v>
      </c>
    </row>
    <row r="95" spans="1:10" ht="13.5" thickBot="1">
      <c r="A95" s="166"/>
      <c r="B95" s="14"/>
      <c r="C95" s="16"/>
      <c r="D95" s="16"/>
      <c r="E95" s="24"/>
      <c r="F95" s="83"/>
      <c r="G95" s="66"/>
      <c r="H95" s="24"/>
      <c r="I95" s="145" t="s">
        <v>82</v>
      </c>
      <c r="J95" s="58">
        <v>60</v>
      </c>
    </row>
    <row r="96" spans="1:10" ht="13.5" thickBot="1">
      <c r="A96" s="165" t="s">
        <v>11</v>
      </c>
      <c r="B96" s="8">
        <f>18.17*1470.4+0.02</f>
        <v>26717.188000000006</v>
      </c>
      <c r="C96" s="177">
        <f>E96-B96</f>
        <v>1323.8819999999942</v>
      </c>
      <c r="D96" s="178"/>
      <c r="E96" s="9">
        <v>28041.07</v>
      </c>
      <c r="F96" s="53">
        <f>B96*1</f>
        <v>26717.188000000006</v>
      </c>
      <c r="G96" s="53">
        <f>(3.035+3.12+0.6+4.68)*1470.4</f>
        <v>16814.023999999998</v>
      </c>
      <c r="H96" s="9">
        <f>F96-G96+C96</f>
        <v>11227.046000000002</v>
      </c>
      <c r="I96" s="63" t="s">
        <v>25</v>
      </c>
      <c r="J96" s="6">
        <f>3.77*1470.4</f>
        <v>5543.408</v>
      </c>
    </row>
    <row r="97" spans="1:10" ht="13.5" thickBot="1">
      <c r="A97" s="166"/>
      <c r="B97" s="14"/>
      <c r="C97" s="16"/>
      <c r="D97" s="16"/>
      <c r="E97" s="24"/>
      <c r="F97" s="83"/>
      <c r="G97" s="66"/>
      <c r="H97" s="24"/>
      <c r="I97" s="147" t="s">
        <v>21</v>
      </c>
      <c r="J97" s="128" t="s">
        <v>21</v>
      </c>
    </row>
    <row r="98" spans="1:10" ht="13.5" thickBot="1">
      <c r="A98" s="162" t="s">
        <v>12</v>
      </c>
      <c r="B98" s="8">
        <f>18.17*1470.4+0.02</f>
        <v>26717.188000000006</v>
      </c>
      <c r="C98" s="177">
        <f>E98-B98</f>
        <v>5039.371999999996</v>
      </c>
      <c r="D98" s="178"/>
      <c r="E98" s="25">
        <v>31756.56</v>
      </c>
      <c r="F98" s="82">
        <f>B98*1</f>
        <v>26717.188000000006</v>
      </c>
      <c r="G98" s="82">
        <f>(3.035+3.12+0.6+4.68)*1470.4</f>
        <v>16814.023999999998</v>
      </c>
      <c r="H98" s="25">
        <f>F98-G98+C98</f>
        <v>14942.536000000004</v>
      </c>
      <c r="I98" s="63" t="s">
        <v>25</v>
      </c>
      <c r="J98" s="6">
        <f>3.77*1470.4</f>
        <v>5543.408</v>
      </c>
    </row>
    <row r="99" spans="1:10" ht="13.5" thickBot="1">
      <c r="A99" s="166"/>
      <c r="B99" s="10"/>
      <c r="C99" s="56"/>
      <c r="D99" s="12"/>
      <c r="E99" s="23"/>
      <c r="F99" s="124"/>
      <c r="G99" s="56"/>
      <c r="H99" s="23"/>
      <c r="I99" s="148" t="s">
        <v>21</v>
      </c>
      <c r="J99" s="125" t="s">
        <v>21</v>
      </c>
    </row>
    <row r="100" spans="1:10" ht="13.5" thickBot="1">
      <c r="A100" s="165" t="s">
        <v>13</v>
      </c>
      <c r="B100" s="8">
        <f>18.17*1470.4+0.02</f>
        <v>26717.188000000006</v>
      </c>
      <c r="C100" s="177">
        <f>E100-B100</f>
        <v>-6781.998000000007</v>
      </c>
      <c r="D100" s="178"/>
      <c r="E100" s="9">
        <v>19935.19</v>
      </c>
      <c r="F100" s="53">
        <f>B100*1</f>
        <v>26717.188000000006</v>
      </c>
      <c r="G100" s="53">
        <f>(3.035+3.12+0.6+4.68)*1470.4</f>
        <v>16814.023999999998</v>
      </c>
      <c r="H100" s="9">
        <f>F100-G100+C100</f>
        <v>3121.166000000001</v>
      </c>
      <c r="I100" s="63" t="s">
        <v>25</v>
      </c>
      <c r="J100" s="6">
        <f>3.77*1470.4</f>
        <v>5543.408</v>
      </c>
    </row>
    <row r="101" spans="1:10" ht="13.5" thickBot="1">
      <c r="A101" s="166"/>
      <c r="B101" s="14"/>
      <c r="C101" s="16"/>
      <c r="D101" s="16"/>
      <c r="E101" s="24"/>
      <c r="F101" s="83"/>
      <c r="G101" s="66"/>
      <c r="H101" s="24"/>
      <c r="I101" s="149" t="s">
        <v>24</v>
      </c>
      <c r="J101" s="87">
        <v>3205</v>
      </c>
    </row>
    <row r="102" spans="1:10" ht="13.5" thickBot="1">
      <c r="A102" s="165" t="s">
        <v>14</v>
      </c>
      <c r="B102" s="8">
        <f>18.17*1470.4+0.02</f>
        <v>26717.188000000006</v>
      </c>
      <c r="C102" s="177">
        <f>E102-B102</f>
        <v>-626.3880000000063</v>
      </c>
      <c r="D102" s="178"/>
      <c r="E102" s="137">
        <v>26090.8</v>
      </c>
      <c r="F102" s="53">
        <f>B102*1</f>
        <v>26717.188000000006</v>
      </c>
      <c r="G102" s="53">
        <f>(3.035+3.12+0.6+4.68)*1470.4</f>
        <v>16814.023999999998</v>
      </c>
      <c r="H102" s="9">
        <f>F102-G102+C102</f>
        <v>9276.776000000002</v>
      </c>
      <c r="I102" s="63" t="s">
        <v>25</v>
      </c>
      <c r="J102" s="6">
        <f>3.77*1470.4</f>
        <v>5543.408</v>
      </c>
    </row>
    <row r="103" spans="1:10" ht="13.5" thickBot="1">
      <c r="A103" s="167"/>
      <c r="B103" s="26"/>
      <c r="C103" s="27"/>
      <c r="D103" s="27"/>
      <c r="E103" s="28"/>
      <c r="F103" s="85"/>
      <c r="G103" s="74"/>
      <c r="H103" s="28"/>
      <c r="I103" s="150" t="s">
        <v>21</v>
      </c>
      <c r="J103" s="129" t="s">
        <v>21</v>
      </c>
    </row>
    <row r="104" spans="1:10" ht="13.5" thickBot="1">
      <c r="A104" s="162" t="s">
        <v>15</v>
      </c>
      <c r="B104" s="8">
        <f>18.17*1470.4+0.02</f>
        <v>26717.188000000006</v>
      </c>
      <c r="C104" s="177">
        <f>E104-B104</f>
        <v>7652.211999999996</v>
      </c>
      <c r="D104" s="178"/>
      <c r="E104" s="134">
        <v>34369.4</v>
      </c>
      <c r="F104" s="53">
        <f>B104*1</f>
        <v>26717.188000000006</v>
      </c>
      <c r="G104" s="53">
        <f>(3.035+3.12+0.6+4.68)*1470.4</f>
        <v>16814.023999999998</v>
      </c>
      <c r="H104" s="9">
        <f>F104-G104+C104</f>
        <v>17555.376000000004</v>
      </c>
      <c r="I104" s="63" t="s">
        <v>25</v>
      </c>
      <c r="J104" s="6">
        <f>3.77*1470.4</f>
        <v>5543.408</v>
      </c>
    </row>
    <row r="105" spans="1:10" ht="24.75" thickBot="1">
      <c r="A105" s="166"/>
      <c r="B105" s="10"/>
      <c r="C105" s="12"/>
      <c r="D105" s="12"/>
      <c r="E105" s="23"/>
      <c r="F105" s="124"/>
      <c r="G105" s="56"/>
      <c r="H105" s="23"/>
      <c r="I105" s="151" t="s">
        <v>83</v>
      </c>
      <c r="J105" s="69">
        <v>1500</v>
      </c>
    </row>
    <row r="106" spans="1:10" ht="13.5" thickBot="1">
      <c r="A106" s="165" t="s">
        <v>16</v>
      </c>
      <c r="B106" s="8">
        <f>18.17*1470.4+0.02</f>
        <v>26717.188000000006</v>
      </c>
      <c r="C106" s="177">
        <f>E106-B106</f>
        <v>5468.421999999995</v>
      </c>
      <c r="D106" s="182"/>
      <c r="E106" s="30">
        <v>32185.61</v>
      </c>
      <c r="F106" s="53">
        <f>B106*1</f>
        <v>26717.188000000006</v>
      </c>
      <c r="G106" s="53">
        <f>(3.035+3.12+0.6+4.68)*1470.4</f>
        <v>16814.023999999998</v>
      </c>
      <c r="H106" s="9">
        <f>F106-G106+C106</f>
        <v>15371.586000000003</v>
      </c>
      <c r="I106" s="63" t="s">
        <v>25</v>
      </c>
      <c r="J106" s="6">
        <f>3.77*1470.4</f>
        <v>5543.408</v>
      </c>
    </row>
    <row r="107" spans="1:10" ht="24">
      <c r="A107" s="166"/>
      <c r="B107" s="10"/>
      <c r="C107" s="56"/>
      <c r="D107" s="12"/>
      <c r="E107" s="130"/>
      <c r="F107" s="124"/>
      <c r="G107" s="56"/>
      <c r="H107" s="23"/>
      <c r="I107" s="91" t="s">
        <v>84</v>
      </c>
      <c r="J107" s="39">
        <v>1500</v>
      </c>
    </row>
    <row r="108" spans="1:10" ht="27" customHeight="1">
      <c r="A108" s="166"/>
      <c r="B108" s="14"/>
      <c r="C108" s="66"/>
      <c r="D108" s="16"/>
      <c r="E108" s="131"/>
      <c r="F108" s="83"/>
      <c r="G108" s="66"/>
      <c r="H108" s="24"/>
      <c r="I108" s="91" t="s">
        <v>87</v>
      </c>
      <c r="J108" s="39">
        <v>1280</v>
      </c>
    </row>
    <row r="109" spans="1:10" ht="24.75" thickBot="1">
      <c r="A109" s="166"/>
      <c r="B109" s="14"/>
      <c r="C109" s="66"/>
      <c r="D109" s="16"/>
      <c r="E109" s="131"/>
      <c r="F109" s="83"/>
      <c r="G109" s="66"/>
      <c r="H109" s="24"/>
      <c r="I109" s="139" t="s">
        <v>85</v>
      </c>
      <c r="J109" s="69">
        <v>450</v>
      </c>
    </row>
    <row r="110" spans="1:10" ht="13.5" thickBot="1">
      <c r="A110" s="162" t="s">
        <v>17</v>
      </c>
      <c r="B110" s="8">
        <f>18.17*1470.4+0.02</f>
        <v>26717.188000000006</v>
      </c>
      <c r="C110" s="177">
        <f>E110-B110</f>
        <v>-1396.078000000005</v>
      </c>
      <c r="D110" s="182"/>
      <c r="E110" s="30">
        <v>25321.11</v>
      </c>
      <c r="F110" s="53">
        <f>B110*1</f>
        <v>26717.188000000006</v>
      </c>
      <c r="G110" s="53">
        <f>(3.035+3.12+0.6+4.68)*1470.4</f>
        <v>16814.023999999998</v>
      </c>
      <c r="H110" s="9">
        <f>F110-G110+C110</f>
        <v>8507.086000000003</v>
      </c>
      <c r="I110" s="63" t="s">
        <v>25</v>
      </c>
      <c r="J110" s="6">
        <f>3.77*1470.4</f>
        <v>5543.408</v>
      </c>
    </row>
    <row r="111" spans="1:10" ht="12.75">
      <c r="A111" s="166"/>
      <c r="B111" s="10"/>
      <c r="C111" s="56"/>
      <c r="D111" s="12"/>
      <c r="E111" s="130"/>
      <c r="F111" s="124"/>
      <c r="G111" s="56"/>
      <c r="H111" s="23"/>
      <c r="I111" s="138" t="s">
        <v>86</v>
      </c>
      <c r="J111" s="39">
        <v>329</v>
      </c>
    </row>
    <row r="112" spans="1:10" ht="27" customHeight="1">
      <c r="A112" s="166"/>
      <c r="B112" s="14"/>
      <c r="C112" s="66"/>
      <c r="D112" s="16"/>
      <c r="E112" s="131"/>
      <c r="F112" s="83"/>
      <c r="G112" s="66"/>
      <c r="H112" s="24"/>
      <c r="I112" s="96" t="s">
        <v>94</v>
      </c>
      <c r="J112" s="39">
        <v>1364</v>
      </c>
    </row>
    <row r="113" spans="1:10" ht="13.5" thickBot="1">
      <c r="A113" s="167"/>
      <c r="B113" s="26"/>
      <c r="C113" s="74"/>
      <c r="D113" s="27"/>
      <c r="E113" s="140"/>
      <c r="F113" s="85"/>
      <c r="G113" s="74"/>
      <c r="H113" s="28"/>
      <c r="I113" s="152" t="s">
        <v>88</v>
      </c>
      <c r="J113" s="141">
        <v>2600</v>
      </c>
    </row>
    <row r="114" spans="1:10" ht="13.5" thickBot="1">
      <c r="A114" s="165" t="s">
        <v>18</v>
      </c>
      <c r="B114" s="8">
        <f>18.17*1470.4+0.02-33064.71</f>
        <v>-6347.521999999994</v>
      </c>
      <c r="C114" s="177">
        <f>E114-B114</f>
        <v>64784.992</v>
      </c>
      <c r="D114" s="182"/>
      <c r="E114" s="30">
        <v>58437.47</v>
      </c>
      <c r="F114" s="53">
        <f>B114*1</f>
        <v>-6347.521999999994</v>
      </c>
      <c r="G114" s="53">
        <f>(3.035+3.12+0.6+4.68)*1470.4</f>
        <v>16814.023999999998</v>
      </c>
      <c r="H114" s="9">
        <f>F114-G114+C114</f>
        <v>41623.44600000001</v>
      </c>
      <c r="I114" s="63" t="s">
        <v>25</v>
      </c>
      <c r="J114" s="6">
        <f>3.77*1470.4</f>
        <v>5543.408</v>
      </c>
    </row>
    <row r="115" spans="1:10" ht="24">
      <c r="A115" s="166"/>
      <c r="B115" s="14"/>
      <c r="C115" s="66"/>
      <c r="D115" s="16"/>
      <c r="E115" s="131"/>
      <c r="F115" s="83"/>
      <c r="G115" s="66"/>
      <c r="H115" s="24"/>
      <c r="I115" s="1" t="s">
        <v>89</v>
      </c>
      <c r="J115" s="42">
        <v>125</v>
      </c>
    </row>
    <row r="116" spans="1:10" ht="24">
      <c r="A116" s="166"/>
      <c r="B116" s="14"/>
      <c r="C116" s="66"/>
      <c r="D116" s="16"/>
      <c r="E116" s="131"/>
      <c r="F116" s="83"/>
      <c r="G116" s="66"/>
      <c r="H116" s="24"/>
      <c r="I116" s="91" t="s">
        <v>90</v>
      </c>
      <c r="J116" s="42">
        <v>1228</v>
      </c>
    </row>
    <row r="117" spans="1:10" ht="48">
      <c r="A117" s="166"/>
      <c r="B117" s="14"/>
      <c r="C117" s="66"/>
      <c r="D117" s="16"/>
      <c r="E117" s="131"/>
      <c r="F117" s="83"/>
      <c r="G117" s="66"/>
      <c r="H117" s="24"/>
      <c r="I117" s="72" t="s">
        <v>91</v>
      </c>
      <c r="J117" s="43">
        <v>4762.6</v>
      </c>
    </row>
    <row r="118" spans="1:10" ht="12.75">
      <c r="A118" s="166"/>
      <c r="B118" s="14"/>
      <c r="C118" s="66"/>
      <c r="D118" s="16"/>
      <c r="E118" s="131"/>
      <c r="F118" s="83"/>
      <c r="G118" s="66"/>
      <c r="H118" s="24"/>
      <c r="I118" s="91" t="s">
        <v>92</v>
      </c>
      <c r="J118" s="46">
        <v>2200</v>
      </c>
    </row>
    <row r="119" spans="1:10" ht="12.75">
      <c r="A119" s="166"/>
      <c r="B119" s="14"/>
      <c r="C119" s="66"/>
      <c r="D119" s="16"/>
      <c r="E119" s="131"/>
      <c r="F119" s="83"/>
      <c r="G119" s="66"/>
      <c r="H119" s="24"/>
      <c r="I119" s="2" t="s">
        <v>93</v>
      </c>
      <c r="J119" s="46">
        <v>150</v>
      </c>
    </row>
    <row r="120" spans="1:10" ht="13.5" thickBot="1">
      <c r="A120" s="167"/>
      <c r="B120" s="142"/>
      <c r="C120" s="143"/>
      <c r="D120" s="143"/>
      <c r="E120" s="144"/>
      <c r="F120" s="142"/>
      <c r="G120" s="143"/>
      <c r="H120" s="144"/>
      <c r="I120" s="153" t="s">
        <v>68</v>
      </c>
      <c r="J120" s="48">
        <v>10320.77</v>
      </c>
    </row>
    <row r="121" spans="1:10" ht="13.5" thickBot="1">
      <c r="A121" s="105" t="s">
        <v>19</v>
      </c>
      <c r="B121" s="53">
        <f>SUM(B85:B114)+0.01</f>
        <v>282483.44704</v>
      </c>
      <c r="C121" s="106">
        <f>SUM(C85:C114)</f>
        <v>61436.26295999995</v>
      </c>
      <c r="D121" s="106"/>
      <c r="E121" s="107">
        <f>SUM(E85:E120)</f>
        <v>343919.69999999995</v>
      </c>
      <c r="F121" s="108">
        <f>SUM(F85:F114)+0.01</f>
        <v>282483.44704</v>
      </c>
      <c r="G121" s="108">
        <f>SUM(G85:G114)</f>
        <v>201768.28800000003</v>
      </c>
      <c r="H121" s="109">
        <f>SUM(H85:H114)</f>
        <v>142151.41200000007</v>
      </c>
      <c r="I121" s="97"/>
      <c r="J121" s="98"/>
    </row>
    <row r="122" spans="1:10" ht="13.5" thickBot="1">
      <c r="A122" s="122"/>
      <c r="B122" s="111"/>
      <c r="C122" s="112"/>
      <c r="D122" s="112"/>
      <c r="E122" s="113"/>
      <c r="F122" s="135"/>
      <c r="G122" s="135"/>
      <c r="H122" s="136"/>
      <c r="I122" s="114" t="s">
        <v>70</v>
      </c>
      <c r="J122" s="115">
        <f>SUM(J85:J120)</f>
        <v>125204.366</v>
      </c>
    </row>
    <row r="123" spans="1:10" ht="13.5" thickBot="1">
      <c r="A123" s="123"/>
      <c r="B123" s="111"/>
      <c r="C123" s="112"/>
      <c r="D123" s="112"/>
      <c r="E123" s="117"/>
      <c r="F123" s="189"/>
      <c r="G123" s="190"/>
      <c r="H123" s="190"/>
      <c r="I123" s="191"/>
      <c r="J123" s="101"/>
    </row>
    <row r="124" spans="1:10" ht="13.5" thickBot="1">
      <c r="A124" s="121"/>
      <c r="B124" s="118"/>
      <c r="C124" s="118"/>
      <c r="D124" s="118"/>
      <c r="E124" s="118"/>
      <c r="F124" s="121"/>
      <c r="G124" s="121"/>
      <c r="H124" s="121"/>
      <c r="I124" s="119" t="s">
        <v>75</v>
      </c>
      <c r="J124" s="120">
        <f>H121+J84-J122</f>
        <v>-34998.69799999987</v>
      </c>
    </row>
    <row r="125" spans="1:10" ht="12.75">
      <c r="A125" s="121"/>
      <c r="B125" s="118"/>
      <c r="C125" s="118"/>
      <c r="D125" s="118"/>
      <c r="E125" s="118"/>
      <c r="F125" s="118"/>
      <c r="G125" s="118"/>
      <c r="H125" s="118"/>
      <c r="I125" s="118"/>
      <c r="J125" s="118"/>
    </row>
    <row r="126" spans="1:10" ht="12.75">
      <c r="A126" s="121"/>
      <c r="B126" s="118"/>
      <c r="C126" s="118"/>
      <c r="D126" s="118"/>
      <c r="E126" s="118"/>
      <c r="F126" s="118"/>
      <c r="G126" s="118"/>
      <c r="H126" s="118"/>
      <c r="I126" s="118"/>
      <c r="J126" s="118"/>
    </row>
    <row r="127" spans="1:10" ht="12.75">
      <c r="A127" s="121" t="s">
        <v>33</v>
      </c>
      <c r="B127" s="118"/>
      <c r="C127" s="118"/>
      <c r="D127" s="118"/>
      <c r="E127" s="118"/>
      <c r="F127" s="118"/>
      <c r="G127" s="118"/>
      <c r="H127" s="118"/>
      <c r="I127" s="118"/>
      <c r="J127" s="118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</sheetData>
  <sheetProtection/>
  <mergeCells count="76">
    <mergeCell ref="A114:A120"/>
    <mergeCell ref="C114:D114"/>
    <mergeCell ref="F123:I123"/>
    <mergeCell ref="A104:A105"/>
    <mergeCell ref="C104:D104"/>
    <mergeCell ref="A106:A109"/>
    <mergeCell ref="C106:D106"/>
    <mergeCell ref="A110:A113"/>
    <mergeCell ref="C110:D110"/>
    <mergeCell ref="A98:A99"/>
    <mergeCell ref="C98:D98"/>
    <mergeCell ref="A100:A101"/>
    <mergeCell ref="C100:D100"/>
    <mergeCell ref="A102:A103"/>
    <mergeCell ref="C102:D102"/>
    <mergeCell ref="A91:A93"/>
    <mergeCell ref="C91:D91"/>
    <mergeCell ref="A94:A95"/>
    <mergeCell ref="C94:D94"/>
    <mergeCell ref="A96:A97"/>
    <mergeCell ref="C96:D96"/>
    <mergeCell ref="H82:H83"/>
    <mergeCell ref="I82:J82"/>
    <mergeCell ref="B84:E84"/>
    <mergeCell ref="A85:A87"/>
    <mergeCell ref="C85:D85"/>
    <mergeCell ref="A88:A90"/>
    <mergeCell ref="C88:D88"/>
    <mergeCell ref="A78:J78"/>
    <mergeCell ref="A79:J79"/>
    <mergeCell ref="A81:A83"/>
    <mergeCell ref="B81:E81"/>
    <mergeCell ref="F81:J81"/>
    <mergeCell ref="B82:B83"/>
    <mergeCell ref="C82:D83"/>
    <mergeCell ref="E82:E83"/>
    <mergeCell ref="F82:F83"/>
    <mergeCell ref="G82:G83"/>
    <mergeCell ref="C42:D42"/>
    <mergeCell ref="C44:D44"/>
    <mergeCell ref="C50:D50"/>
    <mergeCell ref="C55:D55"/>
    <mergeCell ref="C15:D15"/>
    <mergeCell ref="C20:D20"/>
    <mergeCell ref="C23:D23"/>
    <mergeCell ref="C28:D28"/>
    <mergeCell ref="C32:D32"/>
    <mergeCell ref="C38:D38"/>
    <mergeCell ref="A42:A43"/>
    <mergeCell ref="A44:A49"/>
    <mergeCell ref="A50:A54"/>
    <mergeCell ref="A55:A60"/>
    <mergeCell ref="F63:I63"/>
    <mergeCell ref="A15:A19"/>
    <mergeCell ref="A20:A22"/>
    <mergeCell ref="A23:A27"/>
    <mergeCell ref="A28:A31"/>
    <mergeCell ref="A32:A37"/>
    <mergeCell ref="A38:A41"/>
    <mergeCell ref="G5:G6"/>
    <mergeCell ref="H5:H6"/>
    <mergeCell ref="I5:J5"/>
    <mergeCell ref="B7:E7"/>
    <mergeCell ref="A8:A10"/>
    <mergeCell ref="A11:A14"/>
    <mergeCell ref="C5:D6"/>
    <mergeCell ref="C8:D8"/>
    <mergeCell ref="C11:D11"/>
    <mergeCell ref="A1:J1"/>
    <mergeCell ref="A2:J2"/>
    <mergeCell ref="A4:A6"/>
    <mergeCell ref="B4:E4"/>
    <mergeCell ref="F4:J4"/>
    <mergeCell ref="B5:B6"/>
    <mergeCell ref="E5:E6"/>
    <mergeCell ref="F5:F6"/>
  </mergeCells>
  <printOptions/>
  <pageMargins left="0.17" right="0.1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2022-01-31T09:44:12Z</cp:lastPrinted>
  <dcterms:created xsi:type="dcterms:W3CDTF">2010-06-22T06:42:29Z</dcterms:created>
  <dcterms:modified xsi:type="dcterms:W3CDTF">2022-04-11T08:22:57Z</dcterms:modified>
  <cp:category/>
  <cp:version/>
  <cp:contentType/>
  <cp:contentStatus/>
</cp:coreProperties>
</file>