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</sheets>
  <definedNames>
    <definedName name="_xlnm.Print_Area" localSheetId="0">'Текущий ремонт'!$A$1:$J$195</definedName>
  </definedNames>
  <calcPr fullCalcOnLoad="1"/>
</workbook>
</file>

<file path=xl/sharedStrings.xml><?xml version="1.0" encoding="utf-8"?>
<sst xmlns="http://schemas.openxmlformats.org/spreadsheetml/2006/main" count="221" uniqueCount="157">
  <si>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</si>
  <si>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</si>
  <si>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</si>
  <si>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</si>
  <si>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</si>
  <si>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</si>
  <si>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</si>
  <si>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</si>
  <si>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</si>
  <si>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</si>
  <si>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</si>
  <si>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</si>
  <si>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</si>
  <si>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</si>
  <si>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</si>
  <si>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</si>
  <si>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</si>
  <si>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</si>
  <si>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</si>
  <si>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</si>
  <si>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</si>
  <si>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</si>
  <si>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ДОХОДЫ </t>
  </si>
  <si>
    <t xml:space="preserve">      I. по содержанию и текущему ремонту мест общего пользования жилого дома № 215 по ул. Просвещения</t>
  </si>
  <si>
    <t xml:space="preserve">РАСХОДЫ ПО ООО "ЛИДЕР УК" </t>
  </si>
  <si>
    <t>прочистка дороги от снега вдоль дома и подъезд к контейнерам (погрузчиком 2 час. 15 мин.)</t>
  </si>
  <si>
    <t>промывка и опрессовка системы отопления</t>
  </si>
  <si>
    <t>содержание УК</t>
  </si>
  <si>
    <t>прочистка дороги от снега вдоль дома и подъезд к контейнерам (погрузчиком 2 час.)</t>
  </si>
  <si>
    <t>покос травы на детской площадке, газонах</t>
  </si>
  <si>
    <t>факт недоплата, переплата      (-/+)</t>
  </si>
  <si>
    <t>очистка линевок на кровле от снега и наледи</t>
  </si>
  <si>
    <t>заказ реестра собственников</t>
  </si>
  <si>
    <r>
      <t xml:space="preserve">                                                    </t>
    </r>
    <r>
      <rPr>
        <b/>
        <sz val="10"/>
        <rFont val="Arial Cyr"/>
        <family val="0"/>
      </rPr>
      <t xml:space="preserve">Итого: </t>
    </r>
  </si>
  <si>
    <t>кв. № 4 - вызов аварийной службы</t>
  </si>
  <si>
    <t>прочистка дороги от снега вдоль дома и подъезд к контейнерам (погрузчиком 1 час. 15 мин.)</t>
  </si>
  <si>
    <t>ремонт малых архитектурных форм на детской площадке</t>
  </si>
  <si>
    <t>прочистка дороги от снега вдоль дома и подъезд к контейнерам (погрузчиком 25 мин.)</t>
  </si>
  <si>
    <t>переходящий остаток на 2021 год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</si>
  <si>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</si>
  <si>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переходящий остаток с 2019 года                                                   </t>
  </si>
  <si>
    <t>2020 г.</t>
  </si>
  <si>
    <t>прочистка дороги от снега вдоль дома и подъезд к контейнерам (погрузчиком 2 час. 32 мин.)</t>
  </si>
  <si>
    <t>кв. № 87, 84 - частичная замена ст. отопления</t>
  </si>
  <si>
    <t xml:space="preserve">VIп. 1 эт., VIIп. тамбур - замена эл. лампочки 40 Вт - 2 шт. </t>
  </si>
  <si>
    <t>VIIп. - ремонтные работы на стояке ГВС</t>
  </si>
  <si>
    <t>I - VIIп. - очистка снега с подъездных козырьков - 7 шт.</t>
  </si>
  <si>
    <t>кв. № 102 - вызов после работы (замена шар. кана d 16- 1 шт.)</t>
  </si>
  <si>
    <t>кв. № 55 - частичная замена стояка отопления</t>
  </si>
  <si>
    <t>Iп. - замена навесного замка в подвал - 1 шт.</t>
  </si>
  <si>
    <t>проверка трансформаторов тока - 6 шт.</t>
  </si>
  <si>
    <t xml:space="preserve">Iп. 3, 4 эт. - в межэтажных эл. щитах (замена клеммы - 1 шт., автомата 25 А - 1шт.) </t>
  </si>
  <si>
    <t>кв. № 39, 109 - вызов аварийной службы - 2 заявки</t>
  </si>
  <si>
    <t>детская площадка огорожена сигнальной лентой</t>
  </si>
  <si>
    <t>дезинфекция МОП МКД</t>
  </si>
  <si>
    <t>IIIп. (уличное освещение) - замена энергосберегающей лампы 45 Вт. - 1 шт.</t>
  </si>
  <si>
    <t xml:space="preserve">I, VIIп. тамбур - замена эл. лампочки 40 Вт. - 2 шт. </t>
  </si>
  <si>
    <t xml:space="preserve">Составил: инженер-смотритель                                       О.А. Романюк                              </t>
  </si>
  <si>
    <t xml:space="preserve">VIп. 5 эт. - ревизия межэтажного эл. щита (автомат 25 А - 6 шт., клемма - 1 шт., дин. рейка -1 шт.) </t>
  </si>
  <si>
    <t xml:space="preserve">IVп. 5 эт. - ревизия межэтажного эл. щита (автомат 25 А - 6 шт., дин. рейка -1 шт.) </t>
  </si>
  <si>
    <r>
      <t>II п. 5 эт. -  ревизия межэтажного эл. щита (провод - 2,5м., автомат 25 А - 6 шт., 40 А 2</t>
    </r>
    <r>
      <rPr>
        <sz val="9"/>
        <rFont val="Arial"/>
        <family val="2"/>
      </rPr>
      <t>ˣ п.</t>
    </r>
    <r>
      <rPr>
        <sz val="9"/>
        <rFont val="Arial Cyr"/>
        <family val="0"/>
      </rPr>
      <t xml:space="preserve"> - 3 шт., дин. рейка - 2 шт.) </t>
    </r>
  </si>
  <si>
    <t xml:space="preserve">VIп. 4 эт. - ревизия межэтажного эл. щита (соединитель - 1 шт., изолента - 1,5 рул.) </t>
  </si>
  <si>
    <t>I п. 2-3 эт. - изготовление, демонтаж, монтаж стеклопакета - 1 шт.</t>
  </si>
  <si>
    <t>V, VII п. (подвал) - демонтаж, монтаж шаровых кранов d 16 мм - 9 шт. на ст. отопления</t>
  </si>
  <si>
    <t>побелка поребрика</t>
  </si>
  <si>
    <t>окраска малых архитектурных форм на детской площадке</t>
  </si>
  <si>
    <t xml:space="preserve">I - VII п. - окраска столбов, перил около подъезда </t>
  </si>
  <si>
    <t xml:space="preserve">I п. 1 эт. - замена светодиодной лампочки 20 Вт. - 1 шт. </t>
  </si>
  <si>
    <t xml:space="preserve">Iп. - демонтаж железобетонной сваи </t>
  </si>
  <si>
    <t xml:space="preserve">кв. № 35 - гидроизоляция балконного козырька </t>
  </si>
  <si>
    <t xml:space="preserve">IVп. 1, 3, 4 эт. - замена эл. лампочки 40 Вт. - 3 шт. </t>
  </si>
  <si>
    <t>II п. (подвал) - демонтаж, монтаж шарового крана d 16 мм - 1 шт. (для уборщищы)</t>
  </si>
  <si>
    <t>I, II, III п. (подвал) - демонтаж, монтаж шаровых кранов d 20 мм. - 6 шт., d 16 мм - 4 шт., нить - 10 м. на ст. отопления</t>
  </si>
  <si>
    <t>VII п. - ремонт крыльца</t>
  </si>
  <si>
    <t>окраска лавочек - 3 шт., стол - 1 шт.</t>
  </si>
  <si>
    <t>кв. № 49 - вызов в выходной день (развоздушивание системы ГВС)</t>
  </si>
  <si>
    <t>II п. (подвал) -  демонтаж, монтаж плети отопления</t>
  </si>
  <si>
    <t>уборка мусора на кровле</t>
  </si>
  <si>
    <t xml:space="preserve">подвал - демонтаж, монтаж шаровых кранов d 20 мм. - 2 шт., d 16 мм - 2 шт., соединение - 1 шт., нить - 2 м. </t>
  </si>
  <si>
    <t xml:space="preserve">IIп. 4 эт. - замена эл. лампочки 40 Вт - 1 шт. </t>
  </si>
  <si>
    <t xml:space="preserve">кв. № 96 - утепление фасада (55 кв.м.) </t>
  </si>
  <si>
    <t>чердак - замена навесного замка - 1 шт.</t>
  </si>
  <si>
    <t xml:space="preserve">IIп. 1, 3 эт., IIIп. тамбур - замена ТСК-3 - 1 шт., эл. ламп. 40 Вт - 3 шт. </t>
  </si>
  <si>
    <t>частичный ремонт кровли (т/николь - 0,5 м², газ пропан)</t>
  </si>
  <si>
    <t>очистка ОДПУ - 2шт. по эл. энергии от мусора</t>
  </si>
  <si>
    <t>I, II, III п. (подвал) -  демонтаж, монтаж плети отопления</t>
  </si>
  <si>
    <t xml:space="preserve">VIп. (чердачный люк) - запенен монтажной пеной - 0,5 бал.   </t>
  </si>
  <si>
    <t>подвал (кв. № 51) - дератизатизация от мышей и крыс</t>
  </si>
  <si>
    <t>придомовая территория - насыпана соль - 2,5 кг.</t>
  </si>
  <si>
    <t xml:space="preserve">подвал - демонтаж, монтаж шаровых кранов d 20 мм. - 2 шт., тройник - 1 шт., труба d 20 м - 2м., соединение - 5 шт., нить - 20 м., диск отрезной - 1шт. </t>
  </si>
  <si>
    <t>Vп. подвал - демонтаж, монтаж участка плети отопления</t>
  </si>
  <si>
    <t xml:space="preserve">Iп. 2эт., IVп. тамбур - замена эл. лампочки 40 Вт - 2 шт. </t>
  </si>
  <si>
    <t>IIп. (уличное освещение) - замена светодиодной лампы 20 Вт. - 1 шт.</t>
  </si>
  <si>
    <t>прочистка дороги от снега вдоль дома и подъезд к контейнерам (погрузчиком 15 мин.)</t>
  </si>
  <si>
    <t>монтаж новогодней гирлянды на придомовой территории</t>
  </si>
  <si>
    <t xml:space="preserve">IIIп. 1эт., тамбур - замена эл. лампочки 40 Вт - 2 шт. </t>
  </si>
  <si>
    <t>экспертиза сметной стоимости (проверка сметы)</t>
  </si>
  <si>
    <t>эл. энергия (сверхнормативный ОДН по ОДПУ)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</si>
  <si>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</si>
  <si>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</si>
  <si>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</si>
  <si>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</si>
  <si>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I п. (уличное освещение) - замена светодиодной лампы 9 Вт. в светильнике - 1 шт.</t>
  </si>
  <si>
    <t xml:space="preserve">I п. - установка замка - 1 шт. на  дверь в подвал </t>
  </si>
  <si>
    <t xml:space="preserve">III п. тамбур, V п. 3 эт., VI п. 1, 5 эт. - замена  эл. лампочки 40 Вт. - 2 шт., 95 Вт. - 2 шт., патрон - 1 шт. </t>
  </si>
  <si>
    <t>монтаж информационных табличек на подъездные двери, доска объявлений в подъезде (таблички - 7 шт., доска объявлений - 7 шт. саморез - 56 шт.)</t>
  </si>
  <si>
    <t>кв. № 49 - закрыт вент. канал на крыше (пеноплекс - 1 лист)</t>
  </si>
  <si>
    <t>I, II, III, IV, V, VI, VIIп. - очистка подъездных козырьков от снега  - 7 шт.</t>
  </si>
  <si>
    <t>I п. 5 эт., IV п. 4 эт., тамбур, VI п. 1 эт., VII п. тамбур - замена  ТСК - 3 - 2 шт., эл. лампочки 40 Вт. - 4 шт.</t>
  </si>
  <si>
    <t>VII п. тамбур - замена распред. коробки - 1 шт.</t>
  </si>
  <si>
    <t>прочистка дороги от снега вдоль дома и подъезд к контейнерам (погрузчиком 4 час. 35 мин.)</t>
  </si>
  <si>
    <r>
      <t>подвал (I-IIIп.) - монтаж освещения (провод - 110м., патрон - 13 шт., эл. лампа 40 Вт. - 13 шт., распред коробка - 7 шт., выключатель 2</t>
    </r>
    <r>
      <rPr>
        <sz val="9"/>
        <rFont val="Arial"/>
        <family val="2"/>
      </rPr>
      <t>ˣ</t>
    </r>
    <r>
      <rPr>
        <sz val="9"/>
        <rFont val="Arial Cyr"/>
        <family val="0"/>
      </rPr>
      <t xml:space="preserve"> клавишный - 1 шт., розетка - 3 шт., автомат 2п. 40А - 1 шт., дин рейка - 1 шт., стяжка - 50 шт., дюбель - 60 шт., саморезы - 60 шт., крепление - 60 шт., изолента - 1 рул. )</t>
    </r>
  </si>
  <si>
    <t>кв. № 30, 96 - вызов аварийной службы (развоздушен ст. отопления) - 2 заявки</t>
  </si>
  <si>
    <t>кв. № 22 - вызов аварийной службы (замена стояка ГВС, ХВС) - 1 заявка</t>
  </si>
  <si>
    <t>кв. № 53 - вызов аварийной службы (протяжка соединения) - 1 заявка</t>
  </si>
  <si>
    <t>ремонт двора 5 % (по программе "Формирование современной городской среды")</t>
  </si>
  <si>
    <r>
      <t>подвал (IV-Vп.) - монтаж освещения (провод - 80м., патрон - 9 шт., эл. лампа 40 Вт. - 9 шт., распред коробка - 5 шт., выключатель 2</t>
    </r>
    <r>
      <rPr>
        <sz val="9"/>
        <rFont val="Arial"/>
        <family val="2"/>
      </rPr>
      <t>ˣ</t>
    </r>
    <r>
      <rPr>
        <sz val="9"/>
        <rFont val="Arial Cyr"/>
        <family val="0"/>
      </rPr>
      <t xml:space="preserve"> клавишный - 1 шт., розетка - 2 шт., автомат 2п. 40А - 1 шт., дин рейка - 1 шт., стяжка - 32 шт., дюбель-хомут - 50 шт., дюбель - 30 шт., саморезы - 30 шт. )</t>
    </r>
  </si>
  <si>
    <t>кв. № 2 - вызов аварийной службы (прочистка канализации) - 1 заявка</t>
  </si>
  <si>
    <t>подвал (I, IIп.) - частичная замена канализации  (труба d 110 - 30м., тройник - 2 шт.,  переходка - 2 шт., манжета - 1 шт., отвод - 3 шт., силикон - 2 бал., диск -1 шт., )</t>
  </si>
  <si>
    <t>подвал - монтаж манометра на вводе ХВС (муфта комбинированная - 1 шт., тройник - 1 шт., отвод d 25 - 2 шт., труба d 25 - 1м.,  шар. кран d 25 - 1 шт., манометр - 1 шт., нитка - 3м.)</t>
  </si>
  <si>
    <t>кв. № 80 - частичная замена стояка  канализации в туалете (труба d 110 - 2 м., манжета - 2 шт., переходка - 1 шт., диск - 1 шт., силикон - 1/4 бал.)</t>
  </si>
  <si>
    <t>кв. № 92 - вызов аварийной службы - 1 заявка</t>
  </si>
  <si>
    <t>кв. № 32 - вызов аварийной службы - 1 заявка</t>
  </si>
  <si>
    <t>кв. № 105 - частичная замена стояка канализации (труба d 110 - 2 м., манжета - 1 шт., компенсатор - 1 шт.,  переходка - 1 шт., диск - 1 шт., силикон - 1/2 бал.)</t>
  </si>
  <si>
    <t>IVп. (уличное освещение) - замена светодиодной лампы 20 Вт. в светильнике - 1 шт.</t>
  </si>
  <si>
    <t>входные группы - малярные работы (побелка, покраска)</t>
  </si>
  <si>
    <t>входные группы - монтаж распределительных коробок - 7 шт. на подъездном освещении</t>
  </si>
  <si>
    <t>привозка щебня - 100т.</t>
  </si>
  <si>
    <t>монтаж и благоустройство детской площадки, сварочные работы, привозка и планировка песка 45т.</t>
  </si>
  <si>
    <t>I п. 4 эт., IV п. 2 эт., подвал (IIп.) - замена светодиодной лампы 5 Вт. - 3 шт.</t>
  </si>
  <si>
    <t>IV п. 1-2 эт. - изготовление и монтаж стеклопакета</t>
  </si>
  <si>
    <t>кв. № 76 - ремонтные работы на стояке ХВС (переход - 1 шт., фитинг - 1 шт., нить - 4 м.)</t>
  </si>
  <si>
    <t>кв. № 35 - вызов аварийной службы (развоздушивание п/сушителя) - 1 заявка</t>
  </si>
  <si>
    <t>IV п. 3 эт., VII п. 2 эт. - замена светодиодной лампы 5 Вт. - 2 шт.</t>
  </si>
  <si>
    <t>закрыты отдушины в подвал (монтажная пена - 2 бал.)</t>
  </si>
  <si>
    <t>I, II, III п. (подвал) - частичная замена плети отопления (труба d 89 - 3,5м.,  d 32 - 8м., d 25 - 8м., d 20 - 1м., шар. кран d 25 - 2 шт., d 20 - 2 шт., d 16 - 1шт., тройник - 3 шт., муфта комбинированная - 4 шт., соединение - 1 шт., нить - 10м., диск - 2 шт.)</t>
  </si>
  <si>
    <t>I, II, III п. (подвал) - частичная замена плети отопления (задвижка d 89 мм - 2 шт., шар. кран d 50 - 1 шт., d 25 - 9 шт., d 20 - 7 шт.,  тройник - 10 шт., уголок - 12 шт., труба d 50 - 24м., d 25 - 18м., фланцы d 80 - 7 шт., муфта комбинированная - 13 шт., муфта соединительная - 4 шт., резьба d 50 - 1 шт., переходка - 1 шт.,  нить - 60м., диск - 4 шт., прокладка паронитовая - 4 шт., болт, гайка - 16шт., сварочные работы)</t>
  </si>
  <si>
    <t>кв. № 109 - закрыт вент. канал на крыше (пеноплекс - 1 лист)</t>
  </si>
  <si>
    <t>кв. № 38 - частичная замена трубы d 16 мм. - 2 м.</t>
  </si>
  <si>
    <t>II, III, VII  п. тамбур., III п. 3 эт. - замена светодиодной лампы 5 Вт. - 4 шт.</t>
  </si>
  <si>
    <t>кв. № 94 - закрыт вент. канал на крыше (пеноплекс - 1 лист)</t>
  </si>
  <si>
    <t xml:space="preserve">придомовая территория - монтаж новогодней гирлянды на елку </t>
  </si>
  <si>
    <r>
      <t>изменение S придомовой территории у дворника (грунт - 456 м</t>
    </r>
    <r>
      <rPr>
        <sz val="9"/>
        <rFont val="Arial"/>
        <family val="2"/>
      </rPr>
      <t>²</t>
    </r>
    <r>
      <rPr>
        <sz val="9"/>
        <rFont val="Arial Cyr"/>
        <family val="0"/>
      </rPr>
      <t>., асфальт - 3300м</t>
    </r>
    <r>
      <rPr>
        <sz val="9"/>
        <rFont val="Arial"/>
        <family val="2"/>
      </rPr>
      <t>²</t>
    </r>
    <r>
      <rPr>
        <sz val="9"/>
        <rFont val="Arial Cyr"/>
        <family val="0"/>
      </rPr>
      <t>., газон - 3036м</t>
    </r>
    <r>
      <rPr>
        <sz val="9"/>
        <rFont val="Arial"/>
        <family val="2"/>
      </rPr>
      <t>²</t>
    </r>
    <r>
      <rPr>
        <sz val="9"/>
        <rFont val="Arial Cyr"/>
        <family val="0"/>
      </rPr>
      <t>.)</t>
    </r>
  </si>
  <si>
    <t xml:space="preserve">кв. № 95 - замена стояка ГВС в туалете (муфта комбинированная - 2 шт., отвод - 2 шт., труба d 25 м - 3м., нить - 3м., диск отрезной - 1 шт.) </t>
  </si>
  <si>
    <t>IV п. - укрепление дверного блока в подъезде (тамбурная дверь) монтажная пена -1 бал.</t>
  </si>
  <si>
    <t xml:space="preserve">I, II, III, IV, V, VI, VIIп. - очистка подъездных козырьков от снега  - 7 шт. </t>
  </si>
  <si>
    <t>кв. № 82 - вызов аварийной службы (протяжка "0" контактов в этажном эл. щите) - 1 заявка</t>
  </si>
  <si>
    <t xml:space="preserve">I, II, III, IV, V, VI, VIIп. - открытка А 4 - 7 шт. </t>
  </si>
  <si>
    <t>II п. 1 эт. - ремонтные работы в эл. щите (замена наконечника болтового - 3 шт., изолента - 1 рул.)</t>
  </si>
  <si>
    <t>кв. № 95 - вызов в аварийной службы (развоздушен стояк ХВС) - 1 заявка</t>
  </si>
  <si>
    <t>подвал (V п.) - частичная замена канализации (труба d 110 - 3м., переходка - 2 шт., п/отвод - 2 шт., манжета - 1 шт., компенсатор - 1 шт., диск - 1 шт., силикон - 0,5 бал.)</t>
  </si>
  <si>
    <t>кв. № 53, подвал - демонтаж и монтаж стояков ХВС, ГВС, канализации, п/сушителя  (труба d 25 - 12м., муфта комбинированная - 5 шт., нить - 5м., труба d 110 - 7м., компенсатор - 1 шт.,  переходка - 2 шт., манжета - 1 шт.,  силикон - 0,5 бал.)</t>
  </si>
  <si>
    <t>кв. № 2, подвал - замена стояка канализации (труба d 110 - 6м.,  переходка - 3 шт., силикон - 0,5 бал.)</t>
  </si>
  <si>
    <t>кв. № 14 - частичная замена стояка канализации  (труба d 110 - 1м., компенсатор - 1 шт.,  переходка - 1 шт., манжета - 1 шт.,  силикон - 0,25 бал., диск - 1 шт.)</t>
  </si>
  <si>
    <t>кв. № 16 (подвал) - ремонтные работы (шар. кран d 16 мм. - 1 шт., тройник - 1 шт., труба d 20 м - 1м., соединение - 2 шт., нить - 5 м., муфта чугунная - 1шт.)</t>
  </si>
  <si>
    <t>кв. № 78 - вызов аварийной службы (развоздушивание системы ГВС) - 1 заявка</t>
  </si>
  <si>
    <t>II п. (кандейка), IV, V п. 4 эт., VIIп.2 эт., тамбур - замена ТСК - 3 - 3 шт., светодиодной лампы 5 Вт. - 5 шт.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</si>
</sst>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\г\."/>
    <numFmt numFmtId="177" formatCode="0.0"/>
  </numFmts>
  <fonts count="7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b/>
      <sz val="8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sz val="9"/>
      <color indexed="36"/>
      <name val="Arial Cyr"/>
      <family val="0"/>
    </font>
    <font>
      <sz val="9"/>
      <color indexed="8"/>
      <name val="Arial Cyr"/>
      <family val="0"/>
    </font>
    <font>
      <sz val="10"/>
      <color indexed="51"/>
      <name val="Arial Cyr"/>
      <family val="0"/>
    </font>
    <font>
      <b/>
      <sz val="10"/>
      <color indexed="36"/>
      <name val="Arial Cyr"/>
      <family val="0"/>
    </font>
    <font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8"/>
      <color rgb="FF7030A0"/>
      <name val="Arial Cyr"/>
      <family val="0"/>
    </font>
    <font>
      <sz val="10"/>
      <color rgb="FF7030A0"/>
      <name val="Arial Cyr"/>
      <family val="0"/>
    </font>
    <font>
      <b/>
      <sz val="8"/>
      <color rgb="FF7030A0"/>
      <name val="Arial Cyr"/>
      <family val="0"/>
    </font>
    <font>
      <sz val="9"/>
      <color rgb="FF7030A0"/>
      <name val="Arial Cyr"/>
      <family val="0"/>
    </font>
    <font>
      <sz val="9"/>
      <color theme="1"/>
      <name val="Arial Cyr"/>
      <family val="0"/>
    </font>
    <font>
      <sz val="10"/>
      <color rgb="FFFFC000"/>
      <name val="Arial Cyr"/>
      <family val="0"/>
    </font>
    <font>
      <b/>
      <sz val="10"/>
      <color rgb="FF7030A0"/>
      <name val="Arial Cyr"/>
      <family val="0"/>
    </font>
    <font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5" fillId="0" borderId="0">
      <alignment horizontal="right" vertical="top"/>
      <protection/>
    </xf>
    <xf numFmtId="0" fontId="46" fillId="0" borderId="0">
      <alignment horizontal="right" vertical="top"/>
      <protection/>
    </xf>
    <xf numFmtId="0" fontId="44" fillId="0" borderId="0">
      <alignment horizontal="left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47" fillId="0" borderId="0">
      <alignment horizontal="left" vertical="top"/>
      <protection/>
    </xf>
    <xf numFmtId="0" fontId="45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8" fillId="0" borderId="0">
      <alignment horizontal="left" vertical="top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2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wrapText="1"/>
    </xf>
    <xf numFmtId="2" fontId="6" fillId="0" borderId="33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vertical="center"/>
    </xf>
    <xf numFmtId="0" fontId="5" fillId="33" borderId="37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33" borderId="16" xfId="0" applyFont="1" applyFill="1" applyBorder="1" applyAlignment="1">
      <alignment horizontal="right" vertical="center"/>
    </xf>
    <xf numFmtId="0" fontId="5" fillId="0" borderId="38" xfId="0" applyFont="1" applyBorder="1" applyAlignment="1">
      <alignment horizontal="left" wrapText="1"/>
    </xf>
    <xf numFmtId="0" fontId="5" fillId="33" borderId="19" xfId="0" applyFont="1" applyFill="1" applyBorder="1" applyAlignment="1">
      <alignment horizontal="right" vertical="center"/>
    </xf>
    <xf numFmtId="2" fontId="1" fillId="34" borderId="39" xfId="0" applyNumberFormat="1" applyFont="1" applyFill="1" applyBorder="1" applyAlignment="1">
      <alignment horizontal="center" vertical="center"/>
    </xf>
    <xf numFmtId="2" fontId="66" fillId="0" borderId="30" xfId="0" applyNumberFormat="1" applyFont="1" applyBorder="1" applyAlignment="1">
      <alignment/>
    </xf>
    <xf numFmtId="2" fontId="66" fillId="0" borderId="29" xfId="0" applyNumberFormat="1" applyFont="1" applyBorder="1" applyAlignment="1">
      <alignment horizontal="center"/>
    </xf>
    <xf numFmtId="2" fontId="66" fillId="0" borderId="29" xfId="0" applyNumberFormat="1" applyFont="1" applyBorder="1" applyAlignment="1">
      <alignment horizontal="right"/>
    </xf>
    <xf numFmtId="2" fontId="66" fillId="0" borderId="30" xfId="0" applyNumberFormat="1" applyFont="1" applyBorder="1" applyAlignment="1">
      <alignment horizontal="right"/>
    </xf>
    <xf numFmtId="2" fontId="66" fillId="0" borderId="25" xfId="0" applyNumberFormat="1" applyFont="1" applyBorder="1" applyAlignment="1">
      <alignment horizontal="center"/>
    </xf>
    <xf numFmtId="2" fontId="66" fillId="0" borderId="40" xfId="0" applyNumberFormat="1" applyFont="1" applyBorder="1" applyAlignment="1">
      <alignment horizontal="center"/>
    </xf>
    <xf numFmtId="2" fontId="66" fillId="0" borderId="41" xfId="0" applyNumberFormat="1" applyFont="1" applyBorder="1" applyAlignment="1">
      <alignment horizontal="center"/>
    </xf>
    <xf numFmtId="2" fontId="66" fillId="0" borderId="28" xfId="0" applyNumberFormat="1" applyFont="1" applyBorder="1" applyAlignment="1">
      <alignment horizontal="center"/>
    </xf>
    <xf numFmtId="2" fontId="66" fillId="0" borderId="25" xfId="0" applyNumberFormat="1" applyFont="1" applyBorder="1" applyAlignment="1">
      <alignment horizontal="right"/>
    </xf>
    <xf numFmtId="49" fontId="66" fillId="0" borderId="42" xfId="0" applyNumberFormat="1" applyFont="1" applyBorder="1" applyAlignment="1">
      <alignment horizontal="left"/>
    </xf>
    <xf numFmtId="0" fontId="66" fillId="0" borderId="35" xfId="0" applyFont="1" applyBorder="1" applyAlignment="1">
      <alignment horizontal="center" vertical="center"/>
    </xf>
    <xf numFmtId="0" fontId="67" fillId="0" borderId="43" xfId="0" applyFont="1" applyBorder="1" applyAlignment="1">
      <alignment/>
    </xf>
    <xf numFmtId="0" fontId="67" fillId="0" borderId="44" xfId="0" applyFont="1" applyBorder="1" applyAlignment="1">
      <alignment/>
    </xf>
    <xf numFmtId="0" fontId="67" fillId="0" borderId="45" xfId="0" applyFont="1" applyBorder="1" applyAlignment="1">
      <alignment/>
    </xf>
    <xf numFmtId="0" fontId="68" fillId="0" borderId="46" xfId="0" applyFont="1" applyBorder="1" applyAlignment="1">
      <alignment/>
    </xf>
    <xf numFmtId="0" fontId="68" fillId="0" borderId="47" xfId="0" applyFont="1" applyBorder="1" applyAlignment="1">
      <alignment/>
    </xf>
    <xf numFmtId="0" fontId="68" fillId="0" borderId="48" xfId="0" applyFont="1" applyBorder="1" applyAlignment="1">
      <alignment/>
    </xf>
    <xf numFmtId="0" fontId="68" fillId="0" borderId="0" xfId="0" applyFont="1" applyAlignment="1">
      <alignment/>
    </xf>
    <xf numFmtId="0" fontId="5" fillId="0" borderId="15" xfId="0" applyNumberFormat="1" applyFont="1" applyBorder="1" applyAlignment="1">
      <alignment vertical="center"/>
    </xf>
    <xf numFmtId="2" fontId="66" fillId="0" borderId="26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2" fontId="66" fillId="0" borderId="20" xfId="0" applyNumberFormat="1" applyFont="1" applyBorder="1" applyAlignment="1">
      <alignment horizontal="center"/>
    </xf>
    <xf numFmtId="0" fontId="5" fillId="33" borderId="16" xfId="0" applyNumberFormat="1" applyFont="1" applyFill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2" fontId="66" fillId="0" borderId="20" xfId="0" applyNumberFormat="1" applyFont="1" applyBorder="1" applyAlignment="1">
      <alignment/>
    </xf>
    <xf numFmtId="2" fontId="66" fillId="0" borderId="2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26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 horizontal="right"/>
    </xf>
    <xf numFmtId="2" fontId="69" fillId="0" borderId="20" xfId="0" applyNumberFormat="1" applyFont="1" applyBorder="1" applyAlignment="1">
      <alignment horizontal="right"/>
    </xf>
    <xf numFmtId="2" fontId="69" fillId="0" borderId="26" xfId="0" applyNumberFormat="1" applyFont="1" applyBorder="1" applyAlignment="1">
      <alignment horizontal="right"/>
    </xf>
    <xf numFmtId="1" fontId="5" fillId="33" borderId="15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/>
    </xf>
    <xf numFmtId="0" fontId="8" fillId="0" borderId="22" xfId="37" applyFont="1" applyBorder="1" applyAlignment="1" quotePrefix="1">
      <alignment horizontal="right" vertical="center" wrapText="1"/>
      <protection/>
    </xf>
    <xf numFmtId="0" fontId="5" fillId="0" borderId="49" xfId="0" applyFont="1" applyBorder="1" applyAlignment="1">
      <alignment horizontal="left" vertical="center" wrapText="1"/>
    </xf>
    <xf numFmtId="0" fontId="5" fillId="0" borderId="40" xfId="0" applyFont="1" applyBorder="1" applyAlignment="1">
      <alignment/>
    </xf>
    <xf numFmtId="49" fontId="0" fillId="0" borderId="5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0" fontId="1" fillId="34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vertical="center"/>
    </xf>
    <xf numFmtId="2" fontId="66" fillId="0" borderId="3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right" vertical="center"/>
    </xf>
    <xf numFmtId="0" fontId="5" fillId="33" borderId="39" xfId="0" applyNumberFormat="1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70" fillId="0" borderId="40" xfId="0" applyFont="1" applyBorder="1" applyAlignment="1">
      <alignment/>
    </xf>
    <xf numFmtId="0" fontId="68" fillId="0" borderId="39" xfId="0" applyFont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2" fontId="6" fillId="36" borderId="14" xfId="0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horizontal="right"/>
    </xf>
    <xf numFmtId="2" fontId="6" fillId="33" borderId="27" xfId="0" applyNumberFormat="1" applyFont="1" applyFill="1" applyBorder="1" applyAlignment="1">
      <alignment horizontal="center"/>
    </xf>
    <xf numFmtId="0" fontId="8" fillId="33" borderId="34" xfId="37" applyNumberFormat="1" applyFont="1" applyFill="1" applyBorder="1" applyAlignment="1" quotePrefix="1">
      <alignment horizontal="right" vertical="top" wrapText="1"/>
      <protection/>
    </xf>
    <xf numFmtId="2" fontId="6" fillId="33" borderId="18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5" fillId="0" borderId="39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71" fillId="0" borderId="51" xfId="0" applyFont="1" applyBorder="1" applyAlignment="1">
      <alignment vertical="center" wrapText="1"/>
    </xf>
    <xf numFmtId="0" fontId="72" fillId="33" borderId="0" xfId="0" applyFont="1" applyFill="1" applyAlignment="1">
      <alignment/>
    </xf>
    <xf numFmtId="0" fontId="7" fillId="33" borderId="32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 horizontal="left" wrapText="1"/>
    </xf>
    <xf numFmtId="2" fontId="66" fillId="0" borderId="41" xfId="0" applyNumberFormat="1" applyFont="1" applyBorder="1" applyAlignment="1">
      <alignment/>
    </xf>
    <xf numFmtId="2" fontId="66" fillId="0" borderId="41" xfId="0" applyNumberFormat="1" applyFont="1" applyBorder="1" applyAlignment="1">
      <alignment horizontal="right"/>
    </xf>
    <xf numFmtId="2" fontId="66" fillId="0" borderId="40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/>
    </xf>
    <xf numFmtId="2" fontId="6" fillId="0" borderId="53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center"/>
    </xf>
    <xf numFmtId="2" fontId="7" fillId="33" borderId="16" xfId="0" applyNumberFormat="1" applyFont="1" applyFill="1" applyBorder="1" applyAlignment="1">
      <alignment horizontal="right" vertical="center" wrapText="1"/>
    </xf>
    <xf numFmtId="2" fontId="66" fillId="0" borderId="29" xfId="0" applyNumberFormat="1" applyFont="1" applyBorder="1" applyAlignment="1">
      <alignment/>
    </xf>
    <xf numFmtId="0" fontId="5" fillId="33" borderId="35" xfId="0" applyNumberFormat="1" applyFont="1" applyFill="1" applyBorder="1" applyAlignment="1">
      <alignment vertical="center"/>
    </xf>
    <xf numFmtId="2" fontId="66" fillId="0" borderId="40" xfId="0" applyNumberFormat="1" applyFont="1" applyBorder="1" applyAlignment="1">
      <alignment/>
    </xf>
    <xf numFmtId="2" fontId="66" fillId="0" borderId="28" xfId="0" applyNumberFormat="1" applyFont="1" applyBorder="1" applyAlignment="1">
      <alignment horizontal="right"/>
    </xf>
    <xf numFmtId="0" fontId="7" fillId="33" borderId="19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7" fillId="0" borderId="51" xfId="0" applyFont="1" applyBorder="1" applyAlignment="1">
      <alignment vertical="center" wrapText="1"/>
    </xf>
    <xf numFmtId="2" fontId="66" fillId="0" borderId="27" xfId="0" applyNumberFormat="1" applyFont="1" applyBorder="1" applyAlignment="1">
      <alignment horizontal="center"/>
    </xf>
    <xf numFmtId="0" fontId="73" fillId="0" borderId="27" xfId="0" applyFont="1" applyBorder="1" applyAlignment="1">
      <alignment horizontal="right"/>
    </xf>
    <xf numFmtId="0" fontId="74" fillId="0" borderId="0" xfId="0" applyFont="1" applyAlignment="1">
      <alignment/>
    </xf>
    <xf numFmtId="0" fontId="8" fillId="33" borderId="22" xfId="37" applyNumberFormat="1" applyFont="1" applyFill="1" applyBorder="1" applyAlignment="1" quotePrefix="1">
      <alignment horizontal="right" vertical="top" wrapText="1"/>
      <protection/>
    </xf>
    <xf numFmtId="0" fontId="5" fillId="33" borderId="17" xfId="0" applyFont="1" applyFill="1" applyBorder="1" applyAlignment="1">
      <alignment horizontal="right" vertical="center"/>
    </xf>
    <xf numFmtId="2" fontId="1" fillId="0" borderId="18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67" fillId="0" borderId="44" xfId="0" applyNumberFormat="1" applyFont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33" borderId="58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39" xfId="0" applyFont="1" applyFill="1" applyBorder="1" applyAlignment="1">
      <alignment horizontal="left" wrapText="1"/>
    </xf>
    <xf numFmtId="0" fontId="7" fillId="0" borderId="15" xfId="0" applyFont="1" applyBorder="1" applyAlignment="1">
      <alignment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right" vertical="center"/>
    </xf>
    <xf numFmtId="0" fontId="5" fillId="0" borderId="39" xfId="0" applyNumberFormat="1" applyFont="1" applyBorder="1" applyAlignment="1">
      <alignment vertical="center"/>
    </xf>
    <xf numFmtId="2" fontId="66" fillId="0" borderId="12" xfId="0" applyNumberFormat="1" applyFont="1" applyBorder="1" applyAlignment="1">
      <alignment/>
    </xf>
    <xf numFmtId="2" fontId="66" fillId="0" borderId="13" xfId="0" applyNumberFormat="1" applyFont="1" applyBorder="1" applyAlignment="1">
      <alignment horizontal="center"/>
    </xf>
    <xf numFmtId="2" fontId="66" fillId="0" borderId="13" xfId="0" applyNumberFormat="1" applyFont="1" applyBorder="1" applyAlignment="1">
      <alignment horizontal="right"/>
    </xf>
    <xf numFmtId="2" fontId="66" fillId="0" borderId="12" xfId="0" applyNumberFormat="1" applyFont="1" applyBorder="1" applyAlignment="1">
      <alignment horizontal="right"/>
    </xf>
    <xf numFmtId="2" fontId="66" fillId="0" borderId="59" xfId="0" applyNumberFormat="1" applyFont="1" applyBorder="1" applyAlignment="1">
      <alignment horizontal="center"/>
    </xf>
    <xf numFmtId="2" fontId="6" fillId="33" borderId="23" xfId="0" applyNumberFormat="1" applyFont="1" applyFill="1" applyBorder="1" applyAlignment="1">
      <alignment horizontal="right"/>
    </xf>
    <xf numFmtId="2" fontId="6" fillId="33" borderId="22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vertical="center"/>
    </xf>
    <xf numFmtId="2" fontId="1" fillId="34" borderId="1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8" fillId="35" borderId="12" xfId="0" applyFont="1" applyFill="1" applyBorder="1" applyAlignment="1">
      <alignment wrapText="1"/>
    </xf>
    <xf numFmtId="0" fontId="68" fillId="35" borderId="13" xfId="0" applyFont="1" applyFill="1" applyBorder="1" applyAlignment="1">
      <alignment wrapText="1"/>
    </xf>
    <xf numFmtId="0" fontId="68" fillId="35" borderId="59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35" borderId="59" xfId="0" applyFont="1" applyFill="1" applyBorder="1" applyAlignment="1">
      <alignment wrapText="1"/>
    </xf>
    <xf numFmtId="0" fontId="1" fillId="36" borderId="14" xfId="0" applyFont="1" applyFill="1" applyBorder="1" applyAlignment="1">
      <alignment vertical="center" wrapText="1"/>
    </xf>
    <xf numFmtId="2" fontId="1" fillId="36" borderId="14" xfId="0" applyNumberFormat="1" applyFont="1" applyFill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="112" zoomScaleSheetLayoutView="112" zoomScalePageLayoutView="0" workbookViewId="0" topLeftCell="A1">
      <selection activeCell="L15" sqref="L15"/>
    </sheetView>
  </sheetViews>
  <sheetFormatPr defaultColWidth="9.00390625" defaultRowHeight="12.75"/>
  <cols>
    <col min="1" max="1" width="13.125" style="0" customWidth="1"/>
    <col min="2" max="2" width="11.25390625" style="0" customWidth="1"/>
    <col min="3" max="3" width="10.00390625" style="0" customWidth="1"/>
    <col min="4" max="4" width="6.875" style="0" customWidth="1"/>
    <col min="5" max="6" width="11.00390625" style="0" customWidth="1"/>
    <col min="7" max="7" width="9.375" style="0" customWidth="1"/>
    <col min="8" max="8" width="9.75390625" style="0" customWidth="1"/>
    <col min="9" max="9" width="54.625" style="0" customWidth="1"/>
    <col min="10" max="10" width="10.625" style="0" customWidth="1"/>
    <col min="11" max="11" width="12.625" style="0" customWidth="1"/>
    <col min="12" max="12" width="9.00390625" style="0" customWidth="1"/>
  </cols>
  <sheetData>
    <row r="1" spans="1:10" ht="15.75">
      <c r="A1" s="205" t="s">
        <v>39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6.5" thickBot="1">
      <c r="A2" s="206" t="s">
        <v>23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.75" customHeight="1" thickBot="1">
      <c r="A3" s="207"/>
      <c r="B3" s="210" t="s">
        <v>22</v>
      </c>
      <c r="C3" s="211"/>
      <c r="D3" s="211"/>
      <c r="E3" s="212"/>
      <c r="F3" s="210" t="s">
        <v>24</v>
      </c>
      <c r="G3" s="211"/>
      <c r="H3" s="211"/>
      <c r="I3" s="211"/>
      <c r="J3" s="212"/>
    </row>
    <row r="4" spans="1:10" ht="13.5" thickBot="1">
      <c r="A4" s="208"/>
      <c r="B4" s="191" t="s">
        <v>0</v>
      </c>
      <c r="C4" s="213" t="s">
        <v>30</v>
      </c>
      <c r="D4" s="191" t="s">
        <v>1</v>
      </c>
      <c r="E4" s="191" t="s">
        <v>2</v>
      </c>
      <c r="F4" s="191" t="s">
        <v>3</v>
      </c>
      <c r="G4" s="191" t="s">
        <v>4</v>
      </c>
      <c r="H4" s="191" t="s">
        <v>5</v>
      </c>
      <c r="I4" s="200" t="s">
        <v>6</v>
      </c>
      <c r="J4" s="201"/>
    </row>
    <row r="5" spans="1:10" ht="34.5" customHeight="1" thickBot="1">
      <c r="A5" s="209"/>
      <c r="B5" s="199"/>
      <c r="C5" s="214"/>
      <c r="D5" s="199"/>
      <c r="E5" s="199"/>
      <c r="F5" s="198"/>
      <c r="G5" s="198"/>
      <c r="H5" s="192"/>
      <c r="I5" s="110" t="s">
        <v>7</v>
      </c>
      <c r="J5" s="110" t="s">
        <v>8</v>
      </c>
    </row>
    <row r="6" spans="1:10" ht="15.75" customHeight="1" thickBot="1">
      <c r="A6" s="111" t="s">
        <v>41</v>
      </c>
      <c r="B6" s="202"/>
      <c r="C6" s="203"/>
      <c r="D6" s="203"/>
      <c r="E6" s="204"/>
      <c r="F6" s="3"/>
      <c r="G6" s="4"/>
      <c r="H6" s="4"/>
      <c r="I6" s="218" t="s">
        <v>40</v>
      </c>
      <c r="J6" s="219">
        <v>639237</v>
      </c>
    </row>
    <row r="7" spans="1:10" ht="13.5" thickBot="1">
      <c r="A7" s="191" t="s">
        <v>9</v>
      </c>
      <c r="B7" s="11">
        <f>17.310024*6162.2</f>
        <v>106667.82989279999</v>
      </c>
      <c r="C7" s="16">
        <f>E7-B7</f>
        <v>-10642.939892799986</v>
      </c>
      <c r="D7" s="15"/>
      <c r="E7" s="31">
        <v>96024.89</v>
      </c>
      <c r="F7" s="29">
        <f>B7*1</f>
        <v>106667.82989279999</v>
      </c>
      <c r="G7" s="17">
        <f>(2.669+2.36+0.24+4.52)*6162.2</f>
        <v>60321.775799999996</v>
      </c>
      <c r="H7" s="18">
        <f>F7-G7+C7</f>
        <v>35703.1142</v>
      </c>
      <c r="I7" s="107" t="s">
        <v>27</v>
      </c>
      <c r="J7" s="106">
        <f>3.77*6162.2</f>
        <v>23231.494</v>
      </c>
    </row>
    <row r="8" spans="1:10" ht="24">
      <c r="A8" s="192"/>
      <c r="B8" s="50"/>
      <c r="C8" s="51"/>
      <c r="D8" s="51"/>
      <c r="E8" s="52"/>
      <c r="F8" s="53"/>
      <c r="G8" s="52"/>
      <c r="H8" s="24"/>
      <c r="I8" s="40" t="s">
        <v>42</v>
      </c>
      <c r="J8" s="43">
        <v>4307</v>
      </c>
    </row>
    <row r="9" spans="1:10" ht="12.75">
      <c r="A9" s="192"/>
      <c r="B9" s="74"/>
      <c r="C9" s="70"/>
      <c r="D9" s="70"/>
      <c r="E9" s="76"/>
      <c r="F9" s="75"/>
      <c r="G9" s="76"/>
      <c r="H9" s="25"/>
      <c r="I9" s="6" t="s">
        <v>44</v>
      </c>
      <c r="J9" s="43">
        <v>26</v>
      </c>
    </row>
    <row r="10" spans="1:10" ht="12.75">
      <c r="A10" s="192"/>
      <c r="B10" s="71"/>
      <c r="C10" s="70"/>
      <c r="D10" s="70"/>
      <c r="E10" s="70"/>
      <c r="F10" s="71"/>
      <c r="G10" s="70"/>
      <c r="H10" s="25"/>
      <c r="I10" s="6" t="s">
        <v>43</v>
      </c>
      <c r="J10" s="9">
        <v>262</v>
      </c>
    </row>
    <row r="11" spans="1:10" ht="13.5" thickBot="1">
      <c r="A11" s="192"/>
      <c r="B11" s="71"/>
      <c r="C11" s="70"/>
      <c r="D11" s="70"/>
      <c r="E11" s="70"/>
      <c r="F11" s="71"/>
      <c r="G11" s="70"/>
      <c r="H11" s="25"/>
      <c r="I11" s="152" t="s">
        <v>96</v>
      </c>
      <c r="J11" s="9">
        <v>15000</v>
      </c>
    </row>
    <row r="12" spans="1:10" ht="13.5" thickBot="1">
      <c r="A12" s="193" t="s">
        <v>10</v>
      </c>
      <c r="B12" s="11">
        <f>17.310024*6162.2</f>
        <v>106667.82989279999</v>
      </c>
      <c r="C12" s="16">
        <f>E12-B12</f>
        <v>-8045.589892799981</v>
      </c>
      <c r="D12" s="22"/>
      <c r="E12" s="33">
        <v>98622.24</v>
      </c>
      <c r="F12" s="13">
        <f>B12*1</f>
        <v>106667.82989279999</v>
      </c>
      <c r="G12" s="17">
        <f>(2.669+2.36+0.24+4.52)*6162.2</f>
        <v>60321.775799999996</v>
      </c>
      <c r="H12" s="19">
        <f>F12-G12+C12</f>
        <v>38300.46420000001</v>
      </c>
      <c r="I12" s="107" t="s">
        <v>27</v>
      </c>
      <c r="J12" s="106">
        <f>3.77*6162.2</f>
        <v>23231.494</v>
      </c>
    </row>
    <row r="13" spans="1:10" ht="12.75">
      <c r="A13" s="192"/>
      <c r="B13" s="26"/>
      <c r="C13" s="24"/>
      <c r="D13" s="24"/>
      <c r="E13" s="32"/>
      <c r="F13" s="28"/>
      <c r="G13" s="76"/>
      <c r="H13" s="21"/>
      <c r="I13" s="6" t="s">
        <v>45</v>
      </c>
      <c r="J13" s="72">
        <v>733</v>
      </c>
    </row>
    <row r="14" spans="1:10" ht="24">
      <c r="A14" s="192"/>
      <c r="B14" s="27"/>
      <c r="C14" s="25"/>
      <c r="D14" s="25"/>
      <c r="E14" s="34"/>
      <c r="F14" s="28"/>
      <c r="G14" s="76"/>
      <c r="H14" s="21"/>
      <c r="I14" s="40" t="s">
        <v>28</v>
      </c>
      <c r="J14" s="43">
        <v>3400</v>
      </c>
    </row>
    <row r="15" spans="1:10" ht="12.75">
      <c r="A15" s="192"/>
      <c r="B15" s="27"/>
      <c r="C15" s="25"/>
      <c r="D15" s="25"/>
      <c r="E15" s="34"/>
      <c r="F15" s="28"/>
      <c r="G15" s="76"/>
      <c r="H15" s="21"/>
      <c r="I15" s="40" t="s">
        <v>48</v>
      </c>
      <c r="J15" s="114">
        <v>155</v>
      </c>
    </row>
    <row r="16" spans="1:10" ht="12.75">
      <c r="A16" s="192"/>
      <c r="B16" s="27"/>
      <c r="C16" s="25"/>
      <c r="D16" s="25"/>
      <c r="E16" s="34"/>
      <c r="F16" s="28"/>
      <c r="G16" s="76"/>
      <c r="H16" s="21"/>
      <c r="I16" s="132" t="s">
        <v>88</v>
      </c>
      <c r="J16" s="114">
        <v>26.2</v>
      </c>
    </row>
    <row r="17" spans="1:11" ht="13.5" thickBot="1">
      <c r="A17" s="192"/>
      <c r="B17" s="14"/>
      <c r="C17" s="25"/>
      <c r="D17" s="25"/>
      <c r="E17" s="25"/>
      <c r="F17" s="14"/>
      <c r="G17" s="70"/>
      <c r="H17" s="21"/>
      <c r="I17" s="40" t="s">
        <v>46</v>
      </c>
      <c r="J17" s="48">
        <v>1048</v>
      </c>
      <c r="K17" s="133"/>
    </row>
    <row r="18" spans="1:11" ht="13.5" thickBot="1">
      <c r="A18" s="191" t="s">
        <v>11</v>
      </c>
      <c r="B18" s="11">
        <f>17.310024*6162.2</f>
        <v>106667.82989279999</v>
      </c>
      <c r="C18" s="16">
        <f>E18-B18</f>
        <v>-8111.019892799988</v>
      </c>
      <c r="D18" s="22"/>
      <c r="E18" s="33">
        <v>98556.81</v>
      </c>
      <c r="F18" s="13">
        <f>B18*1</f>
        <v>106667.82989279999</v>
      </c>
      <c r="G18" s="17">
        <f>(2.669+2.36+0.24+4.52)*6162.2</f>
        <v>60321.775799999996</v>
      </c>
      <c r="H18" s="19">
        <f>F18-G18+C18</f>
        <v>38235.0342</v>
      </c>
      <c r="I18" s="107" t="s">
        <v>27</v>
      </c>
      <c r="J18" s="106">
        <f>3.77*6162.2</f>
        <v>23231.494</v>
      </c>
      <c r="K18" s="116"/>
    </row>
    <row r="19" spans="1:10" ht="24">
      <c r="A19" s="198"/>
      <c r="B19" s="74"/>
      <c r="C19" s="70"/>
      <c r="D19" s="70"/>
      <c r="E19" s="76"/>
      <c r="F19" s="75"/>
      <c r="G19" s="76"/>
      <c r="H19" s="69"/>
      <c r="I19" s="8" t="s">
        <v>51</v>
      </c>
      <c r="J19" s="43">
        <v>145</v>
      </c>
    </row>
    <row r="20" spans="1:10" ht="12.75">
      <c r="A20" s="198"/>
      <c r="B20" s="74"/>
      <c r="C20" s="70"/>
      <c r="D20" s="70"/>
      <c r="E20" s="76"/>
      <c r="F20" s="75"/>
      <c r="G20" s="76"/>
      <c r="H20" s="69"/>
      <c r="I20" s="42" t="s">
        <v>47</v>
      </c>
      <c r="J20" s="72">
        <v>999</v>
      </c>
    </row>
    <row r="21" spans="1:10" ht="24">
      <c r="A21" s="198"/>
      <c r="B21" s="74"/>
      <c r="C21" s="70"/>
      <c r="D21" s="70"/>
      <c r="E21" s="76"/>
      <c r="F21" s="75"/>
      <c r="G21" s="76"/>
      <c r="H21" s="69"/>
      <c r="I21" s="42" t="s">
        <v>25</v>
      </c>
      <c r="J21" s="43">
        <v>3825</v>
      </c>
    </row>
    <row r="22" spans="1:10" ht="12.75">
      <c r="A22" s="198"/>
      <c r="B22" s="74"/>
      <c r="C22" s="70"/>
      <c r="D22" s="70"/>
      <c r="E22" s="76"/>
      <c r="F22" s="75"/>
      <c r="G22" s="76"/>
      <c r="H22" s="69"/>
      <c r="I22" s="8" t="s">
        <v>49</v>
      </c>
      <c r="J22" s="43">
        <v>245</v>
      </c>
    </row>
    <row r="23" spans="1:10" ht="12.75">
      <c r="A23" s="198"/>
      <c r="B23" s="74"/>
      <c r="C23" s="70"/>
      <c r="D23" s="70"/>
      <c r="E23" s="76"/>
      <c r="F23" s="75"/>
      <c r="G23" s="76"/>
      <c r="H23" s="69"/>
      <c r="I23" s="6" t="s">
        <v>31</v>
      </c>
      <c r="J23" s="43">
        <v>3742</v>
      </c>
    </row>
    <row r="24" spans="1:10" ht="12.75">
      <c r="A24" s="198"/>
      <c r="B24" s="74"/>
      <c r="C24" s="70"/>
      <c r="D24" s="70"/>
      <c r="E24" s="76"/>
      <c r="F24" s="75"/>
      <c r="G24" s="76"/>
      <c r="H24" s="69"/>
      <c r="I24" s="44" t="s">
        <v>50</v>
      </c>
      <c r="J24" s="43">
        <v>7722</v>
      </c>
    </row>
    <row r="25" spans="1:11" ht="13.5" thickBot="1">
      <c r="A25" s="198"/>
      <c r="B25" s="74"/>
      <c r="C25" s="70"/>
      <c r="D25" s="70"/>
      <c r="E25" s="76"/>
      <c r="F25" s="75"/>
      <c r="G25" s="76"/>
      <c r="H25" s="69"/>
      <c r="I25" s="6" t="s">
        <v>34</v>
      </c>
      <c r="J25" s="43">
        <v>510</v>
      </c>
      <c r="K25" s="116"/>
    </row>
    <row r="26" spans="1:11" ht="13.5" thickBot="1">
      <c r="A26" s="191" t="s">
        <v>12</v>
      </c>
      <c r="B26" s="11">
        <f>17.310024*6162.2</f>
        <v>106667.82989279999</v>
      </c>
      <c r="C26" s="16">
        <f>E26-B26</f>
        <v>3030.990107200021</v>
      </c>
      <c r="D26" s="15"/>
      <c r="E26" s="31">
        <v>109698.82</v>
      </c>
      <c r="F26" s="29">
        <f>B26*1</f>
        <v>106667.82989279999</v>
      </c>
      <c r="G26" s="17">
        <f>(2.669+2.36+0.24+4.52)*6162.2</f>
        <v>60321.775799999996</v>
      </c>
      <c r="H26" s="36">
        <f>F26-G26+C26</f>
        <v>49377.04420000001</v>
      </c>
      <c r="I26" s="107" t="s">
        <v>27</v>
      </c>
      <c r="J26" s="106">
        <f>3.77*6162.2</f>
        <v>23231.494</v>
      </c>
      <c r="K26" s="116"/>
    </row>
    <row r="27" spans="1:10" ht="12.75">
      <c r="A27" s="198"/>
      <c r="B27" s="50"/>
      <c r="C27" s="51"/>
      <c r="D27" s="51"/>
      <c r="E27" s="52"/>
      <c r="F27" s="53"/>
      <c r="G27" s="52"/>
      <c r="H27" s="20"/>
      <c r="I27" s="117" t="s">
        <v>53</v>
      </c>
      <c r="J27" s="43">
        <v>150</v>
      </c>
    </row>
    <row r="28" spans="1:10" ht="12.75">
      <c r="A28" s="198"/>
      <c r="B28" s="74"/>
      <c r="C28" s="70"/>
      <c r="D28" s="70"/>
      <c r="E28" s="76"/>
      <c r="F28" s="75"/>
      <c r="G28" s="76"/>
      <c r="H28" s="21"/>
      <c r="I28" s="118" t="s">
        <v>54</v>
      </c>
      <c r="J28" s="43">
        <v>1872.5</v>
      </c>
    </row>
    <row r="29" spans="1:10" ht="12.75">
      <c r="A29" s="198"/>
      <c r="B29" s="74"/>
      <c r="C29" s="70"/>
      <c r="D29" s="70"/>
      <c r="E29" s="76"/>
      <c r="F29" s="75"/>
      <c r="G29" s="76"/>
      <c r="H29" s="21"/>
      <c r="I29" s="6" t="s">
        <v>56</v>
      </c>
      <c r="J29" s="43">
        <v>26</v>
      </c>
    </row>
    <row r="30" spans="1:10" ht="24">
      <c r="A30" s="198"/>
      <c r="B30" s="74"/>
      <c r="C30" s="70"/>
      <c r="D30" s="70"/>
      <c r="E30" s="76"/>
      <c r="F30" s="75"/>
      <c r="G30" s="76"/>
      <c r="H30" s="21"/>
      <c r="I30" s="7" t="s">
        <v>55</v>
      </c>
      <c r="J30" s="43">
        <v>276</v>
      </c>
    </row>
    <row r="31" spans="1:10" ht="13.5" thickBot="1">
      <c r="A31" s="198"/>
      <c r="B31" s="71"/>
      <c r="C31" s="70"/>
      <c r="D31" s="70"/>
      <c r="E31" s="70"/>
      <c r="F31" s="71"/>
      <c r="G31" s="70"/>
      <c r="H31" s="21"/>
      <c r="I31" s="135" t="s">
        <v>52</v>
      </c>
      <c r="J31" s="114">
        <v>1020</v>
      </c>
    </row>
    <row r="32" spans="1:11" ht="13.5" thickBot="1">
      <c r="A32" s="191" t="s">
        <v>13</v>
      </c>
      <c r="B32" s="134">
        <f>17.310024*6162.2</f>
        <v>106667.82989279999</v>
      </c>
      <c r="C32" s="16">
        <f>E32-B32</f>
        <v>-972.0398927999922</v>
      </c>
      <c r="D32" s="22"/>
      <c r="E32" s="33">
        <v>105695.79</v>
      </c>
      <c r="F32" s="13">
        <f>B32*1</f>
        <v>106667.82989279999</v>
      </c>
      <c r="G32" s="17">
        <f>(2.669+2.36+0.24+4.52)*6162.2</f>
        <v>60321.775799999996</v>
      </c>
      <c r="H32" s="19">
        <f>F32-G32+C32</f>
        <v>45374.0142</v>
      </c>
      <c r="I32" s="107" t="s">
        <v>27</v>
      </c>
      <c r="J32" s="106">
        <f>3.77*6162.2</f>
        <v>23231.494</v>
      </c>
      <c r="K32" s="116"/>
    </row>
    <row r="33" spans="1:10" ht="12.75">
      <c r="A33" s="198"/>
      <c r="B33" s="84"/>
      <c r="C33" s="70"/>
      <c r="D33" s="70"/>
      <c r="E33" s="76"/>
      <c r="F33" s="75"/>
      <c r="G33" s="76"/>
      <c r="H33" s="21"/>
      <c r="I33" s="117" t="s">
        <v>53</v>
      </c>
      <c r="J33" s="43">
        <v>150</v>
      </c>
    </row>
    <row r="34" spans="1:10" ht="12.75">
      <c r="A34" s="198"/>
      <c r="B34" s="84"/>
      <c r="C34" s="70"/>
      <c r="D34" s="70"/>
      <c r="E34" s="76"/>
      <c r="F34" s="75"/>
      <c r="G34" s="76"/>
      <c r="H34" s="21"/>
      <c r="I34" s="118" t="s">
        <v>54</v>
      </c>
      <c r="J34" s="43">
        <v>1872.5</v>
      </c>
    </row>
    <row r="35" spans="1:10" ht="24">
      <c r="A35" s="198"/>
      <c r="B35" s="84"/>
      <c r="C35" s="70"/>
      <c r="D35" s="70"/>
      <c r="E35" s="76"/>
      <c r="F35" s="75"/>
      <c r="G35" s="76"/>
      <c r="H35" s="21"/>
      <c r="I35" s="6" t="s">
        <v>58</v>
      </c>
      <c r="J35" s="72">
        <v>965</v>
      </c>
    </row>
    <row r="36" spans="1:10" ht="24.75" thickBot="1">
      <c r="A36" s="199"/>
      <c r="B36" s="136"/>
      <c r="C36" s="56"/>
      <c r="D36" s="56"/>
      <c r="E36" s="137"/>
      <c r="F36" s="138"/>
      <c r="G36" s="137"/>
      <c r="H36" s="23"/>
      <c r="I36" s="45" t="s">
        <v>59</v>
      </c>
      <c r="J36" s="101">
        <v>945</v>
      </c>
    </row>
    <row r="37" spans="1:10" ht="24">
      <c r="A37" s="191" t="s">
        <v>13</v>
      </c>
      <c r="B37" s="147"/>
      <c r="C37" s="51"/>
      <c r="D37" s="51"/>
      <c r="E37" s="52"/>
      <c r="F37" s="53"/>
      <c r="G37" s="52"/>
      <c r="H37" s="20"/>
      <c r="I37" s="35" t="s">
        <v>61</v>
      </c>
      <c r="J37" s="148">
        <v>213.5</v>
      </c>
    </row>
    <row r="38" spans="1:10" ht="24">
      <c r="A38" s="198"/>
      <c r="B38" s="84"/>
      <c r="C38" s="70"/>
      <c r="D38" s="70"/>
      <c r="E38" s="76"/>
      <c r="F38" s="75"/>
      <c r="G38" s="76"/>
      <c r="H38" s="21"/>
      <c r="I38" s="30" t="s">
        <v>60</v>
      </c>
      <c r="J38" s="72">
        <v>1781.5</v>
      </c>
    </row>
    <row r="39" spans="1:10" ht="15" customHeight="1" thickBot="1">
      <c r="A39" s="199"/>
      <c r="B39" s="136"/>
      <c r="C39" s="56"/>
      <c r="D39" s="56"/>
      <c r="E39" s="137"/>
      <c r="F39" s="138"/>
      <c r="G39" s="137"/>
      <c r="H39" s="23"/>
      <c r="I39" s="47" t="s">
        <v>62</v>
      </c>
      <c r="J39" s="101">
        <v>1620</v>
      </c>
    </row>
    <row r="40" spans="1:11" ht="13.5" thickBot="1">
      <c r="A40" s="192" t="s">
        <v>14</v>
      </c>
      <c r="B40" s="139">
        <f>17.310024*6162.2</f>
        <v>106667.82989279999</v>
      </c>
      <c r="C40" s="140">
        <f>E40-B40</f>
        <v>1058.6601072000194</v>
      </c>
      <c r="D40" s="141"/>
      <c r="E40" s="142">
        <v>107726.49</v>
      </c>
      <c r="F40" s="143">
        <f>B40*1</f>
        <v>106667.82989279999</v>
      </c>
      <c r="G40" s="144">
        <f>(2.669+2.36+0.24+4.52)*6162.2</f>
        <v>60321.775799999996</v>
      </c>
      <c r="H40" s="145">
        <f>F40-G40+C40</f>
        <v>47404.71420000001</v>
      </c>
      <c r="I40" s="83" t="s">
        <v>27</v>
      </c>
      <c r="J40" s="146">
        <f>3.77*6162.2</f>
        <v>23231.494</v>
      </c>
      <c r="K40" s="116"/>
    </row>
    <row r="41" spans="1:10" ht="12.75">
      <c r="A41" s="192"/>
      <c r="B41" s="74"/>
      <c r="C41" s="70"/>
      <c r="D41" s="70"/>
      <c r="E41" s="76"/>
      <c r="F41" s="75"/>
      <c r="G41" s="76"/>
      <c r="H41" s="69"/>
      <c r="I41" s="117" t="s">
        <v>53</v>
      </c>
      <c r="J41" s="43">
        <v>150</v>
      </c>
    </row>
    <row r="42" spans="1:10" ht="12.75">
      <c r="A42" s="192"/>
      <c r="B42" s="74"/>
      <c r="C42" s="70"/>
      <c r="D42" s="70"/>
      <c r="E42" s="76"/>
      <c r="F42" s="75"/>
      <c r="G42" s="76"/>
      <c r="H42" s="69"/>
      <c r="I42" s="118" t="s">
        <v>54</v>
      </c>
      <c r="J42" s="43">
        <v>1872.5</v>
      </c>
    </row>
    <row r="43" spans="1:10" ht="24">
      <c r="A43" s="192"/>
      <c r="B43" s="74"/>
      <c r="C43" s="70"/>
      <c r="D43" s="70"/>
      <c r="E43" s="76"/>
      <c r="F43" s="75"/>
      <c r="G43" s="76"/>
      <c r="H43" s="69"/>
      <c r="I43" s="6" t="s">
        <v>63</v>
      </c>
      <c r="J43" s="109">
        <v>1080</v>
      </c>
    </row>
    <row r="44" spans="1:10" ht="12.75">
      <c r="A44" s="192"/>
      <c r="B44" s="74"/>
      <c r="C44" s="70"/>
      <c r="D44" s="70"/>
      <c r="E44" s="76"/>
      <c r="F44" s="75"/>
      <c r="G44" s="76"/>
      <c r="H44" s="69"/>
      <c r="I44" s="118" t="s">
        <v>64</v>
      </c>
      <c r="J44" s="43">
        <v>655</v>
      </c>
    </row>
    <row r="45" spans="1:10" ht="12.75">
      <c r="A45" s="192"/>
      <c r="B45" s="74"/>
      <c r="C45" s="70"/>
      <c r="D45" s="70"/>
      <c r="E45" s="76"/>
      <c r="F45" s="75"/>
      <c r="G45" s="76"/>
      <c r="H45" s="69"/>
      <c r="I45" s="118" t="s">
        <v>65</v>
      </c>
      <c r="J45" s="72">
        <v>3285</v>
      </c>
    </row>
    <row r="46" spans="1:10" ht="12.75">
      <c r="A46" s="192"/>
      <c r="B46" s="74"/>
      <c r="C46" s="70"/>
      <c r="D46" s="70"/>
      <c r="E46" s="76"/>
      <c r="F46" s="75"/>
      <c r="G46" s="76"/>
      <c r="H46" s="69"/>
      <c r="I46" s="118" t="s">
        <v>36</v>
      </c>
      <c r="J46" s="72">
        <v>338</v>
      </c>
    </row>
    <row r="47" spans="1:10" ht="12.75">
      <c r="A47" s="192"/>
      <c r="B47" s="74"/>
      <c r="C47" s="70"/>
      <c r="D47" s="70"/>
      <c r="E47" s="76"/>
      <c r="F47" s="75"/>
      <c r="G47" s="76"/>
      <c r="H47" s="69"/>
      <c r="I47" s="6" t="s">
        <v>67</v>
      </c>
      <c r="J47" s="72">
        <v>140</v>
      </c>
    </row>
    <row r="48" spans="1:10" ht="12.75">
      <c r="A48" s="192"/>
      <c r="B48" s="74"/>
      <c r="C48" s="70"/>
      <c r="D48" s="70"/>
      <c r="E48" s="76"/>
      <c r="F48" s="75"/>
      <c r="G48" s="76"/>
      <c r="H48" s="69"/>
      <c r="I48" s="6" t="s">
        <v>70</v>
      </c>
      <c r="J48" s="72">
        <v>39</v>
      </c>
    </row>
    <row r="49" spans="1:10" ht="12.75">
      <c r="A49" s="192"/>
      <c r="B49" s="74"/>
      <c r="C49" s="70"/>
      <c r="D49" s="70"/>
      <c r="E49" s="76"/>
      <c r="F49" s="75"/>
      <c r="G49" s="76"/>
      <c r="H49" s="69"/>
      <c r="I49" s="6" t="s">
        <v>68</v>
      </c>
      <c r="J49" s="72">
        <v>1497</v>
      </c>
    </row>
    <row r="50" spans="1:10" ht="12.75">
      <c r="A50" s="192"/>
      <c r="B50" s="74"/>
      <c r="C50" s="70"/>
      <c r="D50" s="70"/>
      <c r="E50" s="76"/>
      <c r="F50" s="75"/>
      <c r="G50" s="76"/>
      <c r="H50" s="69"/>
      <c r="I50" s="125" t="s">
        <v>66</v>
      </c>
      <c r="J50" s="72">
        <v>1445</v>
      </c>
    </row>
    <row r="51" spans="1:10" ht="12.75">
      <c r="A51" s="192"/>
      <c r="B51" s="74"/>
      <c r="C51" s="70"/>
      <c r="D51" s="70"/>
      <c r="E51" s="76"/>
      <c r="F51" s="75"/>
      <c r="G51" s="76"/>
      <c r="H51" s="69"/>
      <c r="I51" s="83" t="s">
        <v>29</v>
      </c>
      <c r="J51" s="82">
        <v>4765</v>
      </c>
    </row>
    <row r="52" spans="1:10" ht="13.5" thickBot="1">
      <c r="A52" s="192"/>
      <c r="B52" s="71"/>
      <c r="C52" s="70"/>
      <c r="D52" s="70"/>
      <c r="E52" s="70"/>
      <c r="F52" s="71"/>
      <c r="G52" s="70"/>
      <c r="H52" s="69"/>
      <c r="I52" s="83" t="s">
        <v>69</v>
      </c>
      <c r="J52" s="82">
        <v>10000</v>
      </c>
    </row>
    <row r="53" spans="1:11" ht="13.5" thickBot="1">
      <c r="A53" s="191" t="s">
        <v>15</v>
      </c>
      <c r="B53" s="11">
        <f>17.310024*6162.2</f>
        <v>106667.82989279999</v>
      </c>
      <c r="C53" s="16">
        <f>E53-B53</f>
        <v>-3833.8398927999806</v>
      </c>
      <c r="D53" s="22"/>
      <c r="E53" s="16">
        <v>102833.99</v>
      </c>
      <c r="F53" s="13">
        <f>B53*1</f>
        <v>106667.82989279999</v>
      </c>
      <c r="G53" s="17">
        <f>(2.669+2.36+0.24+4.52)*6162.2</f>
        <v>60321.775799999996</v>
      </c>
      <c r="H53" s="39">
        <f>F53-G53+C53</f>
        <v>42512.21420000001</v>
      </c>
      <c r="I53" s="107" t="s">
        <v>27</v>
      </c>
      <c r="J53" s="106">
        <f>3.77*6162.2</f>
        <v>23231.494</v>
      </c>
      <c r="K53" s="116"/>
    </row>
    <row r="54" spans="1:10" ht="12.75">
      <c r="A54" s="192"/>
      <c r="B54" s="74"/>
      <c r="C54" s="70"/>
      <c r="D54" s="70"/>
      <c r="E54" s="76"/>
      <c r="F54" s="75"/>
      <c r="G54" s="76"/>
      <c r="H54" s="70"/>
      <c r="I54" s="108" t="s">
        <v>26</v>
      </c>
      <c r="J54" s="37">
        <v>10505</v>
      </c>
    </row>
    <row r="55" spans="1:10" ht="24">
      <c r="A55" s="192"/>
      <c r="B55" s="74"/>
      <c r="C55" s="70"/>
      <c r="D55" s="70"/>
      <c r="E55" s="76"/>
      <c r="F55" s="75"/>
      <c r="G55" s="76"/>
      <c r="H55" s="70"/>
      <c r="I55" s="6" t="s">
        <v>71</v>
      </c>
      <c r="J55" s="72">
        <v>120</v>
      </c>
    </row>
    <row r="56" spans="1:10" ht="24">
      <c r="A56" s="192"/>
      <c r="B56" s="71"/>
      <c r="C56" s="70"/>
      <c r="D56" s="70"/>
      <c r="E56" s="70"/>
      <c r="F56" s="71"/>
      <c r="G56" s="70"/>
      <c r="H56" s="70"/>
      <c r="I56" s="6" t="s">
        <v>72</v>
      </c>
      <c r="J56" s="10">
        <v>2005</v>
      </c>
    </row>
    <row r="57" spans="1:10" ht="12.75">
      <c r="A57" s="192"/>
      <c r="B57" s="71"/>
      <c r="C57" s="70"/>
      <c r="D57" s="70"/>
      <c r="E57" s="70"/>
      <c r="F57" s="71"/>
      <c r="G57" s="70"/>
      <c r="H57" s="70"/>
      <c r="I57" s="7" t="s">
        <v>73</v>
      </c>
      <c r="J57" s="81">
        <v>926</v>
      </c>
    </row>
    <row r="58" spans="1:10" ht="12.75">
      <c r="A58" s="192"/>
      <c r="B58" s="71"/>
      <c r="C58" s="70"/>
      <c r="D58" s="70"/>
      <c r="E58" s="70"/>
      <c r="F58" s="71"/>
      <c r="G58" s="70"/>
      <c r="H58" s="70"/>
      <c r="I58" s="118" t="s">
        <v>74</v>
      </c>
      <c r="J58" s="37">
        <v>318</v>
      </c>
    </row>
    <row r="59" spans="1:10" ht="12.75">
      <c r="A59" s="192"/>
      <c r="B59" s="71"/>
      <c r="C59" s="70"/>
      <c r="D59" s="70"/>
      <c r="E59" s="70"/>
      <c r="F59" s="71"/>
      <c r="G59" s="70"/>
      <c r="H59" s="70"/>
      <c r="I59" s="126" t="s">
        <v>76</v>
      </c>
      <c r="J59" s="114">
        <v>18791</v>
      </c>
    </row>
    <row r="60" spans="1:10" ht="15" customHeight="1">
      <c r="A60" s="192"/>
      <c r="B60" s="71"/>
      <c r="C60" s="70"/>
      <c r="D60" s="70"/>
      <c r="E60" s="70"/>
      <c r="F60" s="71"/>
      <c r="G60" s="70"/>
      <c r="H60" s="70"/>
      <c r="I60" s="7" t="s">
        <v>75</v>
      </c>
      <c r="J60" s="114">
        <v>1497</v>
      </c>
    </row>
    <row r="61" spans="1:10" ht="13.5" thickBot="1">
      <c r="A61" s="194"/>
      <c r="B61" s="55"/>
      <c r="C61" s="56"/>
      <c r="D61" s="56"/>
      <c r="E61" s="56"/>
      <c r="F61" s="55"/>
      <c r="G61" s="56"/>
      <c r="H61" s="56"/>
      <c r="I61" s="127" t="s">
        <v>34</v>
      </c>
      <c r="J61" s="48">
        <v>510</v>
      </c>
    </row>
    <row r="62" spans="1:11" ht="13.5" thickBot="1">
      <c r="A62" s="193" t="s">
        <v>16</v>
      </c>
      <c r="B62" s="120">
        <f>17.310024*6162.2</f>
        <v>106667.82989279999</v>
      </c>
      <c r="C62" s="121">
        <f>E62-B62</f>
        <v>-19862.00989279998</v>
      </c>
      <c r="D62" s="122"/>
      <c r="E62" s="123">
        <v>86805.82</v>
      </c>
      <c r="F62" s="124">
        <f>B62*1</f>
        <v>106667.82989279999</v>
      </c>
      <c r="G62" s="17">
        <f>(2.669+2.36+0.24+4.52)*6162.2</f>
        <v>60321.775799999996</v>
      </c>
      <c r="H62" s="19">
        <f>F62-G62+C62</f>
        <v>26484.04420000001</v>
      </c>
      <c r="I62" s="107" t="s">
        <v>27</v>
      </c>
      <c r="J62" s="106">
        <f>3.77*6162.2</f>
        <v>23231.494</v>
      </c>
      <c r="K62" s="130"/>
    </row>
    <row r="63" spans="1:10" ht="12.75">
      <c r="A63" s="198"/>
      <c r="B63" s="84"/>
      <c r="C63" s="70"/>
      <c r="D63" s="70"/>
      <c r="E63" s="76"/>
      <c r="F63" s="75"/>
      <c r="G63" s="76"/>
      <c r="H63" s="69"/>
      <c r="I63" s="128" t="s">
        <v>77</v>
      </c>
      <c r="J63" s="72">
        <v>8023</v>
      </c>
    </row>
    <row r="64" spans="1:10" ht="12.75">
      <c r="A64" s="198"/>
      <c r="B64" s="84"/>
      <c r="C64" s="70"/>
      <c r="D64" s="70"/>
      <c r="E64" s="76"/>
      <c r="F64" s="75"/>
      <c r="G64" s="76"/>
      <c r="H64" s="69"/>
      <c r="I64" s="40" t="s">
        <v>83</v>
      </c>
      <c r="J64" s="109">
        <v>134</v>
      </c>
    </row>
    <row r="65" spans="1:10" ht="24">
      <c r="A65" s="198"/>
      <c r="B65" s="70"/>
      <c r="C65" s="70"/>
      <c r="D65" s="70"/>
      <c r="E65" s="70"/>
      <c r="F65" s="71"/>
      <c r="G65" s="70"/>
      <c r="H65" s="69"/>
      <c r="I65" s="6" t="s">
        <v>78</v>
      </c>
      <c r="J65" s="46">
        <v>1804</v>
      </c>
    </row>
    <row r="66" spans="1:10" ht="12.75">
      <c r="A66" s="198"/>
      <c r="B66" s="70"/>
      <c r="C66" s="70"/>
      <c r="D66" s="70"/>
      <c r="E66" s="70"/>
      <c r="F66" s="71"/>
      <c r="G66" s="70"/>
      <c r="H66" s="69"/>
      <c r="I66" s="6" t="s">
        <v>79</v>
      </c>
      <c r="J66" s="37">
        <v>13</v>
      </c>
    </row>
    <row r="67" spans="1:11" ht="13.5" thickBot="1">
      <c r="A67" s="199"/>
      <c r="B67" s="56"/>
      <c r="C67" s="56"/>
      <c r="D67" s="56"/>
      <c r="E67" s="56"/>
      <c r="F67" s="55"/>
      <c r="G67" s="56"/>
      <c r="H67" s="57"/>
      <c r="I67" s="129" t="s">
        <v>80</v>
      </c>
      <c r="J67" s="48">
        <v>121000</v>
      </c>
      <c r="K67" s="116"/>
    </row>
    <row r="68" spans="1:10" ht="13.5" thickBot="1">
      <c r="A68" s="191" t="s">
        <v>17</v>
      </c>
      <c r="B68" s="11">
        <f>17.310024*6162.2</f>
        <v>106667.82989279999</v>
      </c>
      <c r="C68" s="16">
        <f>E68-B68</f>
        <v>8196.450107200013</v>
      </c>
      <c r="D68" s="22"/>
      <c r="E68" s="85">
        <v>114864.28</v>
      </c>
      <c r="F68" s="13">
        <f>B68*1</f>
        <v>106667.82989279999</v>
      </c>
      <c r="G68" s="17">
        <f>(2.669+2.36+0.24+4.52)*6162.2</f>
        <v>60321.775799999996</v>
      </c>
      <c r="H68" s="19">
        <f>F68-G68+C68</f>
        <v>54542.5042</v>
      </c>
      <c r="I68" s="107" t="s">
        <v>27</v>
      </c>
      <c r="J68" s="106">
        <f>3.77*6162.2</f>
        <v>23231.494</v>
      </c>
    </row>
    <row r="69" spans="1:10" ht="12.75">
      <c r="A69" s="192"/>
      <c r="B69" s="50"/>
      <c r="C69" s="51"/>
      <c r="D69" s="51"/>
      <c r="E69" s="58"/>
      <c r="F69" s="53"/>
      <c r="G69" s="52"/>
      <c r="H69" s="20"/>
      <c r="I69" s="8" t="s">
        <v>81</v>
      </c>
      <c r="J69" s="43">
        <v>245</v>
      </c>
    </row>
    <row r="70" spans="1:10" ht="13.5" customHeight="1" thickBot="1">
      <c r="A70" s="192"/>
      <c r="B70" s="74"/>
      <c r="C70" s="70"/>
      <c r="D70" s="70"/>
      <c r="E70" s="77"/>
      <c r="F70" s="75"/>
      <c r="G70" s="76"/>
      <c r="H70" s="21"/>
      <c r="I70" s="6" t="s">
        <v>82</v>
      </c>
      <c r="J70" s="43">
        <v>364</v>
      </c>
    </row>
    <row r="71" spans="1:11" ht="13.5" thickBot="1">
      <c r="A71" s="193" t="s">
        <v>18</v>
      </c>
      <c r="B71" s="11">
        <f>17.310024*6162.2</f>
        <v>106667.82989279999</v>
      </c>
      <c r="C71" s="16">
        <f>E71-B71</f>
        <v>-8934.84989279999</v>
      </c>
      <c r="D71" s="15"/>
      <c r="E71" s="16">
        <v>97732.98</v>
      </c>
      <c r="F71" s="13">
        <f>B71*1</f>
        <v>106667.82989279999</v>
      </c>
      <c r="G71" s="17">
        <f>(2.669+2.36+0.24+4.52)*6162.2</f>
        <v>60321.775799999996</v>
      </c>
      <c r="H71" s="19">
        <f>F71-G71+C71</f>
        <v>37411.2042</v>
      </c>
      <c r="I71" s="107" t="s">
        <v>27</v>
      </c>
      <c r="J71" s="106">
        <f>3.77*6162.2</f>
        <v>23231.494</v>
      </c>
      <c r="K71" s="116"/>
    </row>
    <row r="72" spans="1:10" ht="12.75">
      <c r="A72" s="192"/>
      <c r="B72" s="50"/>
      <c r="C72" s="51"/>
      <c r="D72" s="51"/>
      <c r="E72" s="58"/>
      <c r="F72" s="53"/>
      <c r="G72" s="52"/>
      <c r="H72" s="20"/>
      <c r="I72" s="131" t="s">
        <v>84</v>
      </c>
      <c r="J72" s="43">
        <v>0</v>
      </c>
    </row>
    <row r="73" spans="1:10" ht="13.5" thickBot="1">
      <c r="A73" s="194"/>
      <c r="B73" s="149"/>
      <c r="C73" s="56"/>
      <c r="D73" s="56"/>
      <c r="E73" s="150"/>
      <c r="F73" s="138"/>
      <c r="G73" s="137"/>
      <c r="H73" s="23"/>
      <c r="I73" s="151" t="s">
        <v>85</v>
      </c>
      <c r="J73" s="101">
        <v>30275</v>
      </c>
    </row>
    <row r="74" spans="1:11" ht="13.5" thickBot="1">
      <c r="A74" s="191" t="s">
        <v>19</v>
      </c>
      <c r="B74" s="11">
        <f>17.310024*6162.2</f>
        <v>106667.82989279999</v>
      </c>
      <c r="C74" s="16">
        <f>E74-B74</f>
        <v>12332.38010720002</v>
      </c>
      <c r="D74" s="15"/>
      <c r="E74" s="16">
        <v>119000.21</v>
      </c>
      <c r="F74" s="13">
        <f>B74*1</f>
        <v>106667.82989279999</v>
      </c>
      <c r="G74" s="17">
        <f>(2.669+2.36+0.24+4.52)*6162.2</f>
        <v>60321.775799999996</v>
      </c>
      <c r="H74" s="39">
        <f>F74-G74+C74</f>
        <v>58678.43420000001</v>
      </c>
      <c r="I74" s="107" t="s">
        <v>27</v>
      </c>
      <c r="J74" s="106">
        <f>3.77*6162.2</f>
        <v>23231.494</v>
      </c>
      <c r="K74" s="116"/>
    </row>
    <row r="75" spans="1:10" ht="12.75">
      <c r="A75" s="192"/>
      <c r="B75" s="50"/>
      <c r="C75" s="51"/>
      <c r="D75" s="51"/>
      <c r="E75" s="58"/>
      <c r="F75" s="53"/>
      <c r="G75" s="52"/>
      <c r="H75" s="20"/>
      <c r="I75" s="86" t="s">
        <v>86</v>
      </c>
      <c r="J75" s="72">
        <v>187</v>
      </c>
    </row>
    <row r="76" spans="1:10" ht="12.75">
      <c r="A76" s="192"/>
      <c r="B76" s="74"/>
      <c r="C76" s="70"/>
      <c r="D76" s="70"/>
      <c r="E76" s="77"/>
      <c r="F76" s="75"/>
      <c r="G76" s="76"/>
      <c r="H76" s="21"/>
      <c r="I76" s="6" t="s">
        <v>87</v>
      </c>
      <c r="J76" s="43">
        <v>50</v>
      </c>
    </row>
    <row r="77" spans="1:10" ht="36">
      <c r="A77" s="192"/>
      <c r="B77" s="74"/>
      <c r="C77" s="70"/>
      <c r="D77" s="70"/>
      <c r="E77" s="77"/>
      <c r="F77" s="75"/>
      <c r="G77" s="76"/>
      <c r="H77" s="21"/>
      <c r="I77" s="6" t="s">
        <v>89</v>
      </c>
      <c r="J77" s="72">
        <v>2475</v>
      </c>
    </row>
    <row r="78" spans="1:10" ht="12.75">
      <c r="A78" s="192"/>
      <c r="B78" s="74"/>
      <c r="C78" s="70"/>
      <c r="D78" s="70"/>
      <c r="E78" s="77"/>
      <c r="F78" s="75"/>
      <c r="G78" s="76"/>
      <c r="H78" s="21"/>
      <c r="I78" s="6" t="s">
        <v>90</v>
      </c>
      <c r="J78" s="73">
        <v>3092</v>
      </c>
    </row>
    <row r="79" spans="1:10" ht="12.75">
      <c r="A79" s="192"/>
      <c r="B79" s="74"/>
      <c r="C79" s="70"/>
      <c r="D79" s="70"/>
      <c r="E79" s="77"/>
      <c r="F79" s="75"/>
      <c r="G79" s="76"/>
      <c r="H79" s="21"/>
      <c r="I79" s="6" t="s">
        <v>91</v>
      </c>
      <c r="J79" s="10">
        <v>26</v>
      </c>
    </row>
    <row r="80" spans="1:10" ht="24.75" thickBot="1">
      <c r="A80" s="194"/>
      <c r="B80" s="149"/>
      <c r="C80" s="56"/>
      <c r="D80" s="56"/>
      <c r="E80" s="150"/>
      <c r="F80" s="138"/>
      <c r="G80" s="137"/>
      <c r="H80" s="23"/>
      <c r="I80" s="41" t="s">
        <v>92</v>
      </c>
      <c r="J80" s="12">
        <v>175</v>
      </c>
    </row>
    <row r="81" spans="1:11" ht="13.5" thickBot="1">
      <c r="A81" s="193" t="s">
        <v>20</v>
      </c>
      <c r="B81" s="11">
        <f>17.310024*6162.2</f>
        <v>106667.82989279999</v>
      </c>
      <c r="C81" s="16">
        <f>E81-B81</f>
        <v>18871.57010720001</v>
      </c>
      <c r="D81" s="15"/>
      <c r="E81" s="16">
        <v>125539.4</v>
      </c>
      <c r="F81" s="13">
        <f>B81*1</f>
        <v>106667.82989279999</v>
      </c>
      <c r="G81" s="17">
        <f>(2.669+2.36+0.24+4.52)*6162.2</f>
        <v>60321.775799999996</v>
      </c>
      <c r="H81" s="19">
        <f>F81-G81+C81</f>
        <v>65217.6242</v>
      </c>
      <c r="I81" s="107" t="s">
        <v>27</v>
      </c>
      <c r="J81" s="106">
        <f>3.77*6162.2</f>
        <v>23231.494</v>
      </c>
      <c r="K81" s="116"/>
    </row>
    <row r="82" spans="1:10" ht="12.75">
      <c r="A82" s="192"/>
      <c r="B82" s="50"/>
      <c r="C82" s="51"/>
      <c r="D82" s="51"/>
      <c r="E82" s="58"/>
      <c r="F82" s="75"/>
      <c r="G82" s="76"/>
      <c r="H82" s="69"/>
      <c r="I82" s="83" t="s">
        <v>94</v>
      </c>
      <c r="J82" s="43">
        <v>3040</v>
      </c>
    </row>
    <row r="83" spans="1:10" ht="12.75">
      <c r="A83" s="192"/>
      <c r="B83" s="74"/>
      <c r="C83" s="70"/>
      <c r="D83" s="70"/>
      <c r="E83" s="77"/>
      <c r="F83" s="75"/>
      <c r="G83" s="76"/>
      <c r="H83" s="69"/>
      <c r="I83" s="40" t="s">
        <v>46</v>
      </c>
      <c r="J83" s="37">
        <v>1048</v>
      </c>
    </row>
    <row r="84" spans="1:10" ht="12.75">
      <c r="A84" s="192"/>
      <c r="B84" s="74"/>
      <c r="C84" s="70"/>
      <c r="D84" s="70"/>
      <c r="E84" s="77"/>
      <c r="F84" s="75"/>
      <c r="G84" s="76"/>
      <c r="H84" s="69"/>
      <c r="I84" s="6" t="s">
        <v>95</v>
      </c>
      <c r="J84" s="68">
        <v>26</v>
      </c>
    </row>
    <row r="85" spans="1:10" ht="24">
      <c r="A85" s="192"/>
      <c r="B85" s="74"/>
      <c r="C85" s="70"/>
      <c r="D85" s="70"/>
      <c r="E85" s="77"/>
      <c r="F85" s="75"/>
      <c r="G85" s="76"/>
      <c r="H85" s="69"/>
      <c r="I85" s="38" t="s">
        <v>37</v>
      </c>
      <c r="J85" s="115">
        <v>708</v>
      </c>
    </row>
    <row r="86" spans="1:10" ht="13.5" thickBot="1">
      <c r="A86" s="192"/>
      <c r="B86" s="79"/>
      <c r="C86" s="78"/>
      <c r="D86" s="78"/>
      <c r="E86" s="80"/>
      <c r="F86" s="79"/>
      <c r="G86" s="76"/>
      <c r="H86" s="77"/>
      <c r="I86" s="154" t="s">
        <v>97</v>
      </c>
      <c r="J86" s="48">
        <v>11596.17</v>
      </c>
    </row>
    <row r="87" spans="1:10" ht="13.5" thickBot="1">
      <c r="A87" s="2" t="s">
        <v>21</v>
      </c>
      <c r="B87" s="90">
        <f>SUM(B7:B81)</f>
        <v>1280013.9587135997</v>
      </c>
      <c r="C87" s="91">
        <f>SUM(C7:C81)</f>
        <v>-16912.238713599814</v>
      </c>
      <c r="D87" s="92"/>
      <c r="E87" s="93">
        <f>SUM(E7:E86)</f>
        <v>1263101.72</v>
      </c>
      <c r="F87" s="94">
        <f>SUM(F7:F81)</f>
        <v>1280013.9587135997</v>
      </c>
      <c r="G87" s="95">
        <f>SUM(G7:G81)</f>
        <v>723861.3095999998</v>
      </c>
      <c r="H87" s="96">
        <f>SUM(H7:H81)</f>
        <v>539240.4104</v>
      </c>
      <c r="I87" s="59"/>
      <c r="J87" s="60"/>
    </row>
    <row r="88" spans="1:11" ht="13.5" thickBot="1">
      <c r="A88" s="1"/>
      <c r="B88" s="61"/>
      <c r="C88" s="62"/>
      <c r="D88" s="62"/>
      <c r="E88" s="63"/>
      <c r="F88" s="87"/>
      <c r="G88" s="87"/>
      <c r="H88" s="87"/>
      <c r="I88" s="88" t="s">
        <v>33</v>
      </c>
      <c r="J88" s="49">
        <f>SUM(J7:J86)</f>
        <v>576034.7980000001</v>
      </c>
      <c r="K88" s="153">
        <f>J88+G87</f>
        <v>1299896.1075999998</v>
      </c>
    </row>
    <row r="89" spans="1:10" ht="13.5" thickBot="1">
      <c r="A89" s="104"/>
      <c r="B89" s="64"/>
      <c r="C89" s="65"/>
      <c r="D89" s="65"/>
      <c r="E89" s="66"/>
      <c r="F89" s="215"/>
      <c r="G89" s="216"/>
      <c r="H89" s="216"/>
      <c r="I89" s="217"/>
      <c r="J89" s="97"/>
    </row>
    <row r="90" spans="1:10" ht="13.5" thickBot="1">
      <c r="A90" s="67"/>
      <c r="B90" s="67"/>
      <c r="C90" s="67"/>
      <c r="D90" s="67"/>
      <c r="E90" s="67"/>
      <c r="F90" s="89"/>
      <c r="G90" s="89"/>
      <c r="H90" s="89"/>
      <c r="I90" s="5" t="s">
        <v>38</v>
      </c>
      <c r="J90" s="98">
        <f>H87+J6-J88</f>
        <v>602442.6123999999</v>
      </c>
    </row>
    <row r="91" spans="1:10" ht="18.7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20.25" customHeight="1">
      <c r="A92" s="119" t="s">
        <v>57</v>
      </c>
      <c r="B92" s="119"/>
      <c r="C92" s="119"/>
      <c r="D92" s="119"/>
      <c r="E92" s="119"/>
      <c r="G92" s="67"/>
      <c r="H92" s="67"/>
      <c r="I92" s="67"/>
      <c r="J92" s="67"/>
    </row>
    <row r="93" spans="1:10" ht="20.25" customHeight="1">
      <c r="A93" s="119"/>
      <c r="B93" s="119"/>
      <c r="C93" s="119"/>
      <c r="D93" s="119"/>
      <c r="E93" s="119"/>
      <c r="G93" s="67"/>
      <c r="H93" s="67"/>
      <c r="I93" s="67"/>
      <c r="J93" s="67"/>
    </row>
    <row r="94" spans="1:10" ht="20.25" customHeight="1">
      <c r="A94" s="119"/>
      <c r="B94" s="119"/>
      <c r="C94" s="119"/>
      <c r="D94" s="119"/>
      <c r="E94" s="119"/>
      <c r="G94" s="67"/>
      <c r="H94" s="67"/>
      <c r="I94" s="67"/>
      <c r="J94" s="67"/>
    </row>
    <row r="95" spans="1:10" ht="20.25" customHeight="1">
      <c r="A95" s="119"/>
      <c r="B95" s="119"/>
      <c r="C95" s="119"/>
      <c r="D95" s="119"/>
      <c r="E95" s="119"/>
      <c r="G95" s="67"/>
      <c r="H95" s="67"/>
      <c r="I95" s="67"/>
      <c r="J95" s="67"/>
    </row>
    <row r="96" spans="1:10" ht="20.25" customHeight="1">
      <c r="A96" s="119"/>
      <c r="B96" s="119"/>
      <c r="C96" s="119"/>
      <c r="D96" s="119"/>
      <c r="E96" s="119"/>
      <c r="G96" s="67"/>
      <c r="H96" s="67"/>
      <c r="I96" s="67"/>
      <c r="J96" s="67"/>
    </row>
    <row r="97" spans="1:10" ht="20.25" customHeight="1">
      <c r="A97" s="119"/>
      <c r="B97" s="119"/>
      <c r="C97" s="119"/>
      <c r="D97" s="119"/>
      <c r="E97" s="119"/>
      <c r="G97" s="67"/>
      <c r="H97" s="67"/>
      <c r="I97" s="67"/>
      <c r="J97" s="67"/>
    </row>
    <row r="98" spans="1:10" ht="20.25" customHeight="1">
      <c r="A98" s="119"/>
      <c r="B98" s="119"/>
      <c r="C98" s="119"/>
      <c r="D98" s="119"/>
      <c r="E98" s="119"/>
      <c r="G98" s="67"/>
      <c r="H98" s="67"/>
      <c r="I98" s="67"/>
      <c r="J98" s="67"/>
    </row>
    <row r="99" spans="1:10" ht="20.25" customHeight="1">
      <c r="A99" s="119"/>
      <c r="B99" s="119"/>
      <c r="C99" s="119"/>
      <c r="D99" s="119"/>
      <c r="E99" s="119"/>
      <c r="G99" s="67"/>
      <c r="H99" s="67"/>
      <c r="I99" s="67"/>
      <c r="J99" s="67"/>
    </row>
    <row r="100" spans="1:10" ht="20.25" customHeight="1">
      <c r="A100" s="119"/>
      <c r="B100" s="119"/>
      <c r="C100" s="119"/>
      <c r="D100" s="119"/>
      <c r="E100" s="119"/>
      <c r="G100" s="67"/>
      <c r="H100" s="67"/>
      <c r="I100" s="67"/>
      <c r="J100" s="67"/>
    </row>
    <row r="101" spans="1:10" ht="20.25" customHeight="1">
      <c r="A101" s="119"/>
      <c r="B101" s="119"/>
      <c r="C101" s="119"/>
      <c r="D101" s="119"/>
      <c r="E101" s="119"/>
      <c r="G101" s="67"/>
      <c r="H101" s="67"/>
      <c r="I101" s="67"/>
      <c r="J101" s="67"/>
    </row>
    <row r="102" spans="1:10" ht="20.25" customHeight="1">
      <c r="A102" s="119"/>
      <c r="B102" s="119"/>
      <c r="C102" s="119"/>
      <c r="D102" s="119"/>
      <c r="E102" s="119"/>
      <c r="G102" s="67"/>
      <c r="H102" s="67"/>
      <c r="I102" s="67"/>
      <c r="J102" s="67"/>
    </row>
    <row r="103" spans="1:10" ht="20.25" customHeight="1">
      <c r="A103" s="119"/>
      <c r="B103" s="119"/>
      <c r="C103" s="119"/>
      <c r="D103" s="119"/>
      <c r="E103" s="119"/>
      <c r="G103" s="67"/>
      <c r="H103" s="67"/>
      <c r="I103" s="67"/>
      <c r="J103" s="67"/>
    </row>
    <row r="104" spans="1:10" ht="20.25" customHeight="1">
      <c r="A104" s="119"/>
      <c r="B104" s="119"/>
      <c r="C104" s="119"/>
      <c r="D104" s="119"/>
      <c r="E104" s="119"/>
      <c r="G104" s="67"/>
      <c r="H104" s="67"/>
      <c r="I104" s="67"/>
      <c r="J104" s="67"/>
    </row>
    <row r="105" spans="1:10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</row>
    <row r="108" spans="1:10" ht="15.75">
      <c r="A108" s="205" t="s">
        <v>98</v>
      </c>
      <c r="B108" s="205"/>
      <c r="C108" s="205"/>
      <c r="D108" s="205"/>
      <c r="E108" s="205"/>
      <c r="F108" s="205"/>
      <c r="G108" s="205"/>
      <c r="H108" s="205"/>
      <c r="I108" s="205"/>
      <c r="J108" s="205"/>
    </row>
    <row r="109" spans="1:10" ht="16.5" thickBot="1">
      <c r="A109" s="206" t="s">
        <v>23</v>
      </c>
      <c r="B109" s="206"/>
      <c r="C109" s="206"/>
      <c r="D109" s="206"/>
      <c r="E109" s="206"/>
      <c r="F109" s="206"/>
      <c r="G109" s="206"/>
      <c r="H109" s="206"/>
      <c r="I109" s="206"/>
      <c r="J109" s="206"/>
    </row>
    <row r="110" spans="1:10" ht="13.5" thickBot="1">
      <c r="A110" s="207"/>
      <c r="B110" s="210" t="s">
        <v>22</v>
      </c>
      <c r="C110" s="211"/>
      <c r="D110" s="211"/>
      <c r="E110" s="212"/>
      <c r="F110" s="210" t="s">
        <v>24</v>
      </c>
      <c r="G110" s="211"/>
      <c r="H110" s="211"/>
      <c r="I110" s="211"/>
      <c r="J110" s="212"/>
    </row>
    <row r="111" spans="1:10" ht="13.5" thickBot="1">
      <c r="A111" s="208"/>
      <c r="B111" s="191" t="s">
        <v>0</v>
      </c>
      <c r="C111" s="213" t="s">
        <v>30</v>
      </c>
      <c r="D111" s="191" t="s">
        <v>1</v>
      </c>
      <c r="E111" s="191" t="s">
        <v>2</v>
      </c>
      <c r="F111" s="191" t="s">
        <v>3</v>
      </c>
      <c r="G111" s="191" t="s">
        <v>4</v>
      </c>
      <c r="H111" s="191" t="s">
        <v>5</v>
      </c>
      <c r="I111" s="200" t="s">
        <v>6</v>
      </c>
      <c r="J111" s="201"/>
    </row>
    <row r="112" spans="1:10" ht="37.5" customHeight="1" thickBot="1">
      <c r="A112" s="209"/>
      <c r="B112" s="199"/>
      <c r="C112" s="214"/>
      <c r="D112" s="199"/>
      <c r="E112" s="199"/>
      <c r="F112" s="198"/>
      <c r="G112" s="198"/>
      <c r="H112" s="192"/>
      <c r="I112" s="110" t="s">
        <v>7</v>
      </c>
      <c r="J112" s="110" t="s">
        <v>8</v>
      </c>
    </row>
    <row r="113" spans="1:10" ht="13.5" thickBot="1">
      <c r="A113" s="111" t="s">
        <v>99</v>
      </c>
      <c r="B113" s="202"/>
      <c r="C113" s="203"/>
      <c r="D113" s="203"/>
      <c r="E113" s="204"/>
      <c r="F113" s="3"/>
      <c r="G113" s="4"/>
      <c r="H113" s="4"/>
      <c r="I113" s="112" t="s">
        <v>100</v>
      </c>
      <c r="J113" s="113">
        <f>J90</f>
        <v>602442.6123999999</v>
      </c>
    </row>
    <row r="114" spans="1:10" ht="13.5" thickBot="1">
      <c r="A114" s="191" t="s">
        <v>9</v>
      </c>
      <c r="B114" s="11">
        <f>17.310024*6162.2</f>
        <v>106667.82989279999</v>
      </c>
      <c r="C114" s="16">
        <f>E114-B114</f>
        <v>-11809.449892799981</v>
      </c>
      <c r="D114" s="15"/>
      <c r="E114" s="31">
        <v>94858.38</v>
      </c>
      <c r="F114" s="29">
        <f>B114*1</f>
        <v>106667.82989279999</v>
      </c>
      <c r="G114" s="17">
        <f>(2.669+2.36+0.24+4.52)*6162.2</f>
        <v>60321.775799999996</v>
      </c>
      <c r="H114" s="18">
        <f>F114-G114+C114</f>
        <v>34536.60420000001</v>
      </c>
      <c r="I114" s="107" t="s">
        <v>27</v>
      </c>
      <c r="J114" s="106">
        <f>3.77*6162.2</f>
        <v>23231.494</v>
      </c>
    </row>
    <row r="115" spans="1:10" ht="24">
      <c r="A115" s="192"/>
      <c r="B115" s="50"/>
      <c r="C115" s="51"/>
      <c r="D115" s="51"/>
      <c r="E115" s="52"/>
      <c r="F115" s="53"/>
      <c r="G115" s="52"/>
      <c r="H115" s="51"/>
      <c r="I115" s="166" t="s">
        <v>102</v>
      </c>
      <c r="J115" s="72">
        <v>120</v>
      </c>
    </row>
    <row r="116" spans="1:10" ht="12.75">
      <c r="A116" s="192"/>
      <c r="B116" s="74"/>
      <c r="C116" s="70"/>
      <c r="D116" s="70"/>
      <c r="E116" s="76"/>
      <c r="F116" s="75"/>
      <c r="G116" s="76"/>
      <c r="H116" s="70"/>
      <c r="I116" s="170" t="s">
        <v>103</v>
      </c>
      <c r="J116" s="43">
        <v>245</v>
      </c>
    </row>
    <row r="117" spans="1:10" ht="51" customHeight="1">
      <c r="A117" s="192"/>
      <c r="B117" s="71"/>
      <c r="C117" s="70"/>
      <c r="D117" s="70"/>
      <c r="E117" s="70"/>
      <c r="F117" s="71"/>
      <c r="G117" s="70"/>
      <c r="H117" s="70"/>
      <c r="I117" s="167" t="s">
        <v>135</v>
      </c>
      <c r="J117" s="159">
        <v>5666</v>
      </c>
    </row>
    <row r="118" spans="1:10" ht="24">
      <c r="A118" s="192"/>
      <c r="B118" s="71"/>
      <c r="C118" s="70"/>
      <c r="D118" s="70"/>
      <c r="E118" s="70"/>
      <c r="F118" s="71"/>
      <c r="G118" s="70"/>
      <c r="H118" s="70"/>
      <c r="I118" s="167" t="s">
        <v>104</v>
      </c>
      <c r="J118" s="159">
        <v>120</v>
      </c>
    </row>
    <row r="119" spans="1:10" ht="24.75" thickBot="1">
      <c r="A119" s="192"/>
      <c r="B119" s="71"/>
      <c r="C119" s="70"/>
      <c r="D119" s="70"/>
      <c r="E119" s="70"/>
      <c r="F119" s="71"/>
      <c r="G119" s="70"/>
      <c r="H119" s="70"/>
      <c r="I119" s="171" t="s">
        <v>112</v>
      </c>
      <c r="J119" s="9">
        <v>3000</v>
      </c>
    </row>
    <row r="120" spans="1:10" ht="13.5" thickBot="1">
      <c r="A120" s="193" t="s">
        <v>10</v>
      </c>
      <c r="B120" s="11">
        <f>17.310024*6162.2</f>
        <v>106667.82989279999</v>
      </c>
      <c r="C120" s="16">
        <f>E120-B120</f>
        <v>-4317.449892799981</v>
      </c>
      <c r="D120" s="22"/>
      <c r="E120" s="33">
        <v>102350.38</v>
      </c>
      <c r="F120" s="13">
        <f>B120*1</f>
        <v>106667.82989279999</v>
      </c>
      <c r="G120" s="17">
        <f>(2.669+2.36+0.24+4.52)*6162.2</f>
        <v>60321.775799999996</v>
      </c>
      <c r="H120" s="19">
        <f>F120-G120+C120</f>
        <v>42028.60420000001</v>
      </c>
      <c r="I120" s="107" t="s">
        <v>27</v>
      </c>
      <c r="J120" s="106">
        <f>3.77*6162.2</f>
        <v>23231.494</v>
      </c>
    </row>
    <row r="121" spans="1:10" ht="77.25" customHeight="1">
      <c r="A121" s="192"/>
      <c r="B121" s="74"/>
      <c r="C121" s="70"/>
      <c r="D121" s="70"/>
      <c r="E121" s="76"/>
      <c r="F121" s="75"/>
      <c r="G121" s="76"/>
      <c r="H121" s="69"/>
      <c r="I121" s="168" t="s">
        <v>136</v>
      </c>
      <c r="J121" s="72">
        <v>25941</v>
      </c>
    </row>
    <row r="122" spans="1:10" ht="36">
      <c r="A122" s="192"/>
      <c r="B122" s="74"/>
      <c r="C122" s="70"/>
      <c r="D122" s="70"/>
      <c r="E122" s="76"/>
      <c r="F122" s="75"/>
      <c r="G122" s="76"/>
      <c r="H122" s="69"/>
      <c r="I122" s="166" t="s">
        <v>105</v>
      </c>
      <c r="J122" s="159">
        <v>10234</v>
      </c>
    </row>
    <row r="123" spans="1:10" ht="12.75">
      <c r="A123" s="192"/>
      <c r="B123" s="74"/>
      <c r="C123" s="70"/>
      <c r="D123" s="70"/>
      <c r="E123" s="76"/>
      <c r="F123" s="75"/>
      <c r="G123" s="76"/>
      <c r="H123" s="69"/>
      <c r="I123" s="40" t="s">
        <v>106</v>
      </c>
      <c r="J123" s="159">
        <v>155</v>
      </c>
    </row>
    <row r="124" spans="1:10" ht="24">
      <c r="A124" s="192"/>
      <c r="B124" s="74"/>
      <c r="C124" s="70"/>
      <c r="D124" s="70"/>
      <c r="E124" s="76"/>
      <c r="F124" s="75"/>
      <c r="G124" s="76"/>
      <c r="H124" s="69"/>
      <c r="I124" s="40" t="s">
        <v>35</v>
      </c>
      <c r="J124" s="159">
        <v>2125</v>
      </c>
    </row>
    <row r="125" spans="1:10" ht="14.25" customHeight="1">
      <c r="A125" s="192"/>
      <c r="B125" s="74"/>
      <c r="C125" s="70"/>
      <c r="D125" s="70"/>
      <c r="E125" s="76"/>
      <c r="F125" s="75"/>
      <c r="G125" s="76"/>
      <c r="H125" s="69"/>
      <c r="I125" s="167" t="s">
        <v>107</v>
      </c>
      <c r="J125" s="159">
        <v>1050</v>
      </c>
    </row>
    <row r="126" spans="1:10" ht="24">
      <c r="A126" s="192"/>
      <c r="B126" s="74"/>
      <c r="C126" s="70"/>
      <c r="D126" s="70"/>
      <c r="E126" s="76"/>
      <c r="F126" s="75"/>
      <c r="G126" s="76"/>
      <c r="H126" s="69"/>
      <c r="I126" s="167" t="s">
        <v>108</v>
      </c>
      <c r="J126" s="159">
        <v>680</v>
      </c>
    </row>
    <row r="127" spans="1:10" ht="13.5" thickBot="1">
      <c r="A127" s="192"/>
      <c r="B127" s="74"/>
      <c r="C127" s="70"/>
      <c r="D127" s="70"/>
      <c r="E127" s="76"/>
      <c r="F127" s="75"/>
      <c r="G127" s="76"/>
      <c r="H127" s="69"/>
      <c r="I127" s="6" t="s">
        <v>31</v>
      </c>
      <c r="J127" s="159">
        <v>4500</v>
      </c>
    </row>
    <row r="128" spans="1:10" ht="13.5" thickBot="1">
      <c r="A128" s="191" t="s">
        <v>11</v>
      </c>
      <c r="B128" s="11">
        <f>17.310024*6162.2</f>
        <v>106667.82989279999</v>
      </c>
      <c r="C128" s="16">
        <f>E128-B128</f>
        <v>3412.970107200017</v>
      </c>
      <c r="D128" s="22"/>
      <c r="E128" s="33">
        <v>110080.8</v>
      </c>
      <c r="F128" s="13">
        <f>B128*1</f>
        <v>106667.82989279999</v>
      </c>
      <c r="G128" s="17">
        <f>(2.669+2.36+0.24+4.52)*6162.2</f>
        <v>60321.775799999996</v>
      </c>
      <c r="H128" s="19">
        <f>F128-G128+C128</f>
        <v>49759.02420000001</v>
      </c>
      <c r="I128" s="107" t="s">
        <v>27</v>
      </c>
      <c r="J128" s="106">
        <f>3.77*6162.2</f>
        <v>23231.494</v>
      </c>
    </row>
    <row r="129" spans="1:10" ht="12.75">
      <c r="A129" s="198"/>
      <c r="B129" s="74"/>
      <c r="C129" s="70"/>
      <c r="D129" s="70"/>
      <c r="E129" s="76"/>
      <c r="F129" s="75"/>
      <c r="G129" s="76"/>
      <c r="H129" s="69"/>
      <c r="I129" s="167" t="s">
        <v>109</v>
      </c>
      <c r="J129" s="72">
        <v>60</v>
      </c>
    </row>
    <row r="130" spans="1:10" ht="24">
      <c r="A130" s="198"/>
      <c r="B130" s="74"/>
      <c r="C130" s="70"/>
      <c r="D130" s="70"/>
      <c r="E130" s="76"/>
      <c r="F130" s="75"/>
      <c r="G130" s="76"/>
      <c r="H130" s="69"/>
      <c r="I130" s="40" t="s">
        <v>110</v>
      </c>
      <c r="J130" s="72">
        <v>7792</v>
      </c>
    </row>
    <row r="131" spans="1:10" ht="24">
      <c r="A131" s="198"/>
      <c r="B131" s="74"/>
      <c r="C131" s="70"/>
      <c r="D131" s="70"/>
      <c r="E131" s="76"/>
      <c r="F131" s="75"/>
      <c r="G131" s="76"/>
      <c r="H131" s="69"/>
      <c r="I131" s="167" t="s">
        <v>148</v>
      </c>
      <c r="J131" s="72">
        <v>360</v>
      </c>
    </row>
    <row r="132" spans="1:10" ht="24.75" thickBot="1">
      <c r="A132" s="199"/>
      <c r="B132" s="149"/>
      <c r="C132" s="56"/>
      <c r="D132" s="56"/>
      <c r="E132" s="137"/>
      <c r="F132" s="138"/>
      <c r="G132" s="137"/>
      <c r="H132" s="57"/>
      <c r="I132" s="171" t="s">
        <v>113</v>
      </c>
      <c r="J132" s="179">
        <v>1500</v>
      </c>
    </row>
    <row r="133" spans="1:10" ht="13.5" thickBot="1">
      <c r="A133" s="191" t="s">
        <v>12</v>
      </c>
      <c r="B133" s="11">
        <f>17.310024*6162.2</f>
        <v>106667.82989279999</v>
      </c>
      <c r="C133" s="16">
        <f>E133-B133</f>
        <v>-10918.98989279999</v>
      </c>
      <c r="D133" s="15"/>
      <c r="E133" s="31">
        <v>95748.84</v>
      </c>
      <c r="F133" s="29">
        <f>B133*1</f>
        <v>106667.82989279999</v>
      </c>
      <c r="G133" s="17">
        <f>(2.669+2.36+0.24+4.52)*6162.2</f>
        <v>60321.775799999996</v>
      </c>
      <c r="H133" s="36">
        <f>F133-G133+C133</f>
        <v>35427.0642</v>
      </c>
      <c r="I133" s="107" t="s">
        <v>27</v>
      </c>
      <c r="J133" s="106">
        <f>3.77*6162.2</f>
        <v>23231.494</v>
      </c>
    </row>
    <row r="134" spans="1:10" ht="24.75" thickBot="1">
      <c r="A134" s="199"/>
      <c r="B134" s="180"/>
      <c r="C134" s="181"/>
      <c r="D134" s="181"/>
      <c r="E134" s="182"/>
      <c r="F134" s="183"/>
      <c r="G134" s="182"/>
      <c r="H134" s="184"/>
      <c r="I134" s="127" t="s">
        <v>93</v>
      </c>
      <c r="J134" s="101">
        <v>425</v>
      </c>
    </row>
    <row r="135" spans="1:10" ht="13.5" thickBot="1">
      <c r="A135" s="191" t="s">
        <v>13</v>
      </c>
      <c r="B135" s="134">
        <f>18.17*6162.2</f>
        <v>111967.17400000001</v>
      </c>
      <c r="C135" s="16">
        <f>E135-B135</f>
        <v>145.89599999999336</v>
      </c>
      <c r="D135" s="155"/>
      <c r="E135" s="33">
        <v>112113.07</v>
      </c>
      <c r="F135" s="13">
        <f>B135*1</f>
        <v>111967.17400000001</v>
      </c>
      <c r="G135" s="17">
        <f>(2.669+2.36+0.24+4.52)*6162.2</f>
        <v>60321.775799999996</v>
      </c>
      <c r="H135" s="19">
        <f>F135-G135+C135</f>
        <v>51791.29420000001</v>
      </c>
      <c r="I135" s="107" t="s">
        <v>27</v>
      </c>
      <c r="J135" s="106">
        <f>3.77*6162.2</f>
        <v>23231.494</v>
      </c>
    </row>
    <row r="136" spans="1:10" ht="24">
      <c r="A136" s="198"/>
      <c r="B136" s="84"/>
      <c r="C136" s="70"/>
      <c r="D136" s="70"/>
      <c r="E136" s="76"/>
      <c r="F136" s="75"/>
      <c r="G136" s="76"/>
      <c r="H136" s="69"/>
      <c r="I136" s="167" t="s">
        <v>149</v>
      </c>
      <c r="J136" s="43">
        <v>1500</v>
      </c>
    </row>
    <row r="137" spans="1:10" ht="60">
      <c r="A137" s="198"/>
      <c r="B137" s="84"/>
      <c r="C137" s="70"/>
      <c r="D137" s="70"/>
      <c r="E137" s="76"/>
      <c r="F137" s="75"/>
      <c r="G137" s="76"/>
      <c r="H137" s="69"/>
      <c r="I137" s="169" t="s">
        <v>111</v>
      </c>
      <c r="J137" s="72">
        <v>4742</v>
      </c>
    </row>
    <row r="138" spans="1:10" ht="15.75" customHeight="1">
      <c r="A138" s="198"/>
      <c r="B138" s="84"/>
      <c r="C138" s="70"/>
      <c r="D138" s="70"/>
      <c r="E138" s="76"/>
      <c r="F138" s="75"/>
      <c r="G138" s="76"/>
      <c r="H138" s="69"/>
      <c r="I138" s="167" t="s">
        <v>114</v>
      </c>
      <c r="J138" s="72">
        <v>1500</v>
      </c>
    </row>
    <row r="139" spans="1:10" ht="24.75" thickBot="1">
      <c r="A139" s="199"/>
      <c r="B139" s="136"/>
      <c r="C139" s="56"/>
      <c r="D139" s="56"/>
      <c r="E139" s="137"/>
      <c r="F139" s="138"/>
      <c r="G139" s="137"/>
      <c r="H139" s="57"/>
      <c r="I139" s="172" t="s">
        <v>115</v>
      </c>
      <c r="J139" s="101">
        <v>234404.78</v>
      </c>
    </row>
    <row r="140" spans="1:10" ht="13.5" thickBot="1">
      <c r="A140" s="192" t="s">
        <v>14</v>
      </c>
      <c r="B140" s="11">
        <f>18.17*6162.2</f>
        <v>111967.17400000001</v>
      </c>
      <c r="C140" s="16">
        <f>E140-B140</f>
        <v>35523.15599999997</v>
      </c>
      <c r="D140" s="22"/>
      <c r="E140" s="16">
        <v>147490.33</v>
      </c>
      <c r="F140" s="143">
        <f>B140*1</f>
        <v>111967.17400000001</v>
      </c>
      <c r="G140" s="144">
        <f>(2.669+2.36+0.24+4.52)*6162.2</f>
        <v>60321.775799999996</v>
      </c>
      <c r="H140" s="145">
        <f>F140-G140+C140</f>
        <v>87168.55419999998</v>
      </c>
      <c r="I140" s="83" t="s">
        <v>27</v>
      </c>
      <c r="J140" s="146">
        <f>3.77*6162.2</f>
        <v>23231.494</v>
      </c>
    </row>
    <row r="141" spans="1:10" ht="60">
      <c r="A141" s="192"/>
      <c r="B141" s="74"/>
      <c r="C141" s="70"/>
      <c r="D141" s="70"/>
      <c r="E141" s="76"/>
      <c r="F141" s="75"/>
      <c r="G141" s="76"/>
      <c r="H141" s="69"/>
      <c r="I141" s="169" t="s">
        <v>116</v>
      </c>
      <c r="J141" s="72">
        <v>3400</v>
      </c>
    </row>
    <row r="142" spans="1:10" ht="36">
      <c r="A142" s="192"/>
      <c r="B142" s="74"/>
      <c r="C142" s="70"/>
      <c r="D142" s="70"/>
      <c r="E142" s="76"/>
      <c r="F142" s="75"/>
      <c r="G142" s="76"/>
      <c r="H142" s="69"/>
      <c r="I142" s="166" t="s">
        <v>150</v>
      </c>
      <c r="J142" s="72">
        <v>2592.3</v>
      </c>
    </row>
    <row r="143" spans="1:10" ht="48" customHeight="1">
      <c r="A143" s="192"/>
      <c r="B143" s="74"/>
      <c r="C143" s="70"/>
      <c r="D143" s="70"/>
      <c r="E143" s="76"/>
      <c r="F143" s="75"/>
      <c r="G143" s="76"/>
      <c r="H143" s="69"/>
      <c r="I143" s="128" t="s">
        <v>151</v>
      </c>
      <c r="J143" s="109">
        <v>8064.7</v>
      </c>
    </row>
    <row r="144" spans="1:10" ht="16.5" customHeight="1">
      <c r="A144" s="192"/>
      <c r="B144" s="74"/>
      <c r="C144" s="70"/>
      <c r="D144" s="70"/>
      <c r="E144" s="76"/>
      <c r="F144" s="75"/>
      <c r="G144" s="76"/>
      <c r="H144" s="69"/>
      <c r="I144" s="167" t="s">
        <v>117</v>
      </c>
      <c r="J144" s="43">
        <v>1500</v>
      </c>
    </row>
    <row r="145" spans="1:10" ht="13.5" thickBot="1">
      <c r="A145" s="192"/>
      <c r="B145" s="74"/>
      <c r="C145" s="70"/>
      <c r="D145" s="70"/>
      <c r="E145" s="76"/>
      <c r="F145" s="75"/>
      <c r="G145" s="76"/>
      <c r="H145" s="69"/>
      <c r="I145" s="173" t="s">
        <v>32</v>
      </c>
      <c r="J145" s="72">
        <v>1368</v>
      </c>
    </row>
    <row r="146" spans="1:10" ht="13.5" thickBot="1">
      <c r="A146" s="191" t="s">
        <v>15</v>
      </c>
      <c r="B146" s="134">
        <f>18.17*6162.2</f>
        <v>111967.17400000001</v>
      </c>
      <c r="C146" s="16">
        <f>E146-B146</f>
        <v>-15861.294000000009</v>
      </c>
      <c r="D146" s="22"/>
      <c r="E146" s="16">
        <v>96105.88</v>
      </c>
      <c r="F146" s="13">
        <f>B146*1</f>
        <v>111967.17400000001</v>
      </c>
      <c r="G146" s="17">
        <f>(2.669+2.36+0.24+4.52)*6162.2</f>
        <v>60321.775799999996</v>
      </c>
      <c r="H146" s="39">
        <f>F146-G146+C146</f>
        <v>35784.10420000001</v>
      </c>
      <c r="I146" s="107" t="s">
        <v>27</v>
      </c>
      <c r="J146" s="106">
        <f>3.77*6162.2</f>
        <v>23231.494</v>
      </c>
    </row>
    <row r="147" spans="1:10" ht="12.75">
      <c r="A147" s="198"/>
      <c r="B147" s="74"/>
      <c r="C147" s="70"/>
      <c r="D147" s="70"/>
      <c r="E147" s="76"/>
      <c r="F147" s="75"/>
      <c r="G147" s="76"/>
      <c r="H147" s="70"/>
      <c r="I147" s="108" t="s">
        <v>26</v>
      </c>
      <c r="J147" s="37">
        <v>10505</v>
      </c>
    </row>
    <row r="148" spans="1:10" ht="24">
      <c r="A148" s="198"/>
      <c r="B148" s="74"/>
      <c r="C148" s="70"/>
      <c r="D148" s="70"/>
      <c r="E148" s="76"/>
      <c r="F148" s="75"/>
      <c r="G148" s="76"/>
      <c r="H148" s="70"/>
      <c r="I148" s="128" t="s">
        <v>152</v>
      </c>
      <c r="J148" s="72">
        <v>5185</v>
      </c>
    </row>
    <row r="149" spans="1:10" ht="36">
      <c r="A149" s="198"/>
      <c r="B149" s="71"/>
      <c r="C149" s="70"/>
      <c r="D149" s="70"/>
      <c r="E149" s="70"/>
      <c r="F149" s="71"/>
      <c r="G149" s="70"/>
      <c r="H149" s="70"/>
      <c r="I149" s="128" t="s">
        <v>153</v>
      </c>
      <c r="J149" s="37">
        <v>864.1</v>
      </c>
    </row>
    <row r="150" spans="1:10" ht="36">
      <c r="A150" s="198"/>
      <c r="B150" s="71"/>
      <c r="C150" s="70"/>
      <c r="D150" s="70"/>
      <c r="E150" s="70"/>
      <c r="F150" s="71"/>
      <c r="G150" s="70"/>
      <c r="H150" s="70"/>
      <c r="I150" s="128" t="s">
        <v>118</v>
      </c>
      <c r="J150" s="81">
        <v>25923</v>
      </c>
    </row>
    <row r="151" spans="1:10" ht="48">
      <c r="A151" s="198"/>
      <c r="B151" s="71"/>
      <c r="C151" s="70"/>
      <c r="D151" s="70"/>
      <c r="E151" s="70"/>
      <c r="F151" s="71"/>
      <c r="G151" s="70"/>
      <c r="H151" s="70"/>
      <c r="I151" s="108" t="s">
        <v>119</v>
      </c>
      <c r="J151" s="37">
        <v>1162</v>
      </c>
    </row>
    <row r="152" spans="1:10" ht="36.75" thickBot="1">
      <c r="A152" s="199"/>
      <c r="B152" s="55"/>
      <c r="C152" s="56"/>
      <c r="D152" s="56"/>
      <c r="E152" s="56"/>
      <c r="F152" s="55"/>
      <c r="G152" s="56"/>
      <c r="H152" s="56"/>
      <c r="I152" s="189" t="s">
        <v>120</v>
      </c>
      <c r="J152" s="48">
        <v>1728</v>
      </c>
    </row>
    <row r="153" spans="1:10" ht="12.75">
      <c r="A153" s="191" t="s">
        <v>15</v>
      </c>
      <c r="B153" s="99"/>
      <c r="C153" s="51"/>
      <c r="D153" s="51"/>
      <c r="E153" s="51"/>
      <c r="F153" s="99"/>
      <c r="G153" s="51"/>
      <c r="H153" s="51"/>
      <c r="I153" s="190" t="s">
        <v>121</v>
      </c>
      <c r="J153" s="100">
        <v>1500</v>
      </c>
    </row>
    <row r="154" spans="1:10" ht="24">
      <c r="A154" s="198"/>
      <c r="B154" s="71"/>
      <c r="C154" s="70"/>
      <c r="D154" s="70"/>
      <c r="E154" s="70"/>
      <c r="F154" s="71"/>
      <c r="G154" s="70"/>
      <c r="H154" s="70"/>
      <c r="I154" s="7" t="s">
        <v>126</v>
      </c>
      <c r="J154" s="37">
        <v>350</v>
      </c>
    </row>
    <row r="155" spans="1:10" ht="13.5" thickBot="1">
      <c r="A155" s="199"/>
      <c r="B155" s="55"/>
      <c r="C155" s="56"/>
      <c r="D155" s="56"/>
      <c r="E155" s="56"/>
      <c r="F155" s="55"/>
      <c r="G155" s="56"/>
      <c r="H155" s="56"/>
      <c r="I155" s="175" t="s">
        <v>29</v>
      </c>
      <c r="J155" s="178">
        <v>3455</v>
      </c>
    </row>
    <row r="156" spans="1:10" ht="13.5" thickBot="1">
      <c r="A156" s="193" t="s">
        <v>16</v>
      </c>
      <c r="B156" s="11">
        <f>18.17*6162.2</f>
        <v>111967.17400000001</v>
      </c>
      <c r="C156" s="121">
        <f>E156-B156</f>
        <v>6143.765999999989</v>
      </c>
      <c r="D156" s="122"/>
      <c r="E156" s="158">
        <v>118110.94</v>
      </c>
      <c r="F156" s="124">
        <f>B156*1</f>
        <v>111967.17400000001</v>
      </c>
      <c r="G156" s="17">
        <f>(2.669+2.36+0.24+4.52)*6162.2</f>
        <v>60321.775799999996</v>
      </c>
      <c r="H156" s="19">
        <f>F156-G156+C156</f>
        <v>57789.16420000001</v>
      </c>
      <c r="I156" s="107" t="s">
        <v>27</v>
      </c>
      <c r="J156" s="106">
        <f>3.77*6162.2</f>
        <v>23231.494</v>
      </c>
    </row>
    <row r="157" spans="1:10" ht="12.75">
      <c r="A157" s="198"/>
      <c r="B157" s="84"/>
      <c r="C157" s="70"/>
      <c r="D157" s="70"/>
      <c r="E157" s="76"/>
      <c r="F157" s="75"/>
      <c r="G157" s="76"/>
      <c r="H157" s="69"/>
      <c r="I157" s="167" t="s">
        <v>122</v>
      </c>
      <c r="J157" s="72">
        <v>1500</v>
      </c>
    </row>
    <row r="158" spans="1:10" ht="36">
      <c r="A158" s="198"/>
      <c r="B158" s="84"/>
      <c r="C158" s="70"/>
      <c r="D158" s="70"/>
      <c r="E158" s="76"/>
      <c r="F158" s="75"/>
      <c r="G158" s="76"/>
      <c r="H158" s="69"/>
      <c r="I158" s="128" t="s">
        <v>123</v>
      </c>
      <c r="J158" s="109">
        <v>1728.2</v>
      </c>
    </row>
    <row r="159" spans="1:10" ht="24">
      <c r="A159" s="198"/>
      <c r="B159" s="70"/>
      <c r="C159" s="70"/>
      <c r="D159" s="70"/>
      <c r="E159" s="70"/>
      <c r="F159" s="71"/>
      <c r="G159" s="70"/>
      <c r="H159" s="69"/>
      <c r="I159" s="165" t="s">
        <v>124</v>
      </c>
      <c r="J159" s="46">
        <v>175</v>
      </c>
    </row>
    <row r="160" spans="1:10" ht="12.75">
      <c r="A160" s="198"/>
      <c r="B160" s="70"/>
      <c r="C160" s="70"/>
      <c r="D160" s="70"/>
      <c r="E160" s="70"/>
      <c r="F160" s="71"/>
      <c r="G160" s="70"/>
      <c r="H160" s="69"/>
      <c r="I160" s="7" t="s">
        <v>125</v>
      </c>
      <c r="J160" s="37">
        <v>24326</v>
      </c>
    </row>
    <row r="161" spans="1:10" ht="13.5" thickBot="1">
      <c r="A161" s="199"/>
      <c r="B161" s="56"/>
      <c r="C161" s="56"/>
      <c r="D161" s="56"/>
      <c r="E161" s="56"/>
      <c r="F161" s="55"/>
      <c r="G161" s="56"/>
      <c r="H161" s="57"/>
      <c r="I161" s="128" t="s">
        <v>127</v>
      </c>
      <c r="J161" s="48">
        <v>35000</v>
      </c>
    </row>
    <row r="162" spans="1:10" ht="13.5" thickBot="1">
      <c r="A162" s="191" t="s">
        <v>17</v>
      </c>
      <c r="B162" s="134">
        <f>18.17*6162.2</f>
        <v>111967.17400000001</v>
      </c>
      <c r="C162" s="16">
        <f>E162-B162</f>
        <v>-9387.304000000018</v>
      </c>
      <c r="D162" s="22"/>
      <c r="E162" s="85">
        <v>102579.87</v>
      </c>
      <c r="F162" s="13">
        <f>B162*1</f>
        <v>111967.17400000001</v>
      </c>
      <c r="G162" s="185">
        <f>(2.669+2.36+0.24+4.52)*6162.2</f>
        <v>60321.775799999996</v>
      </c>
      <c r="H162" s="186">
        <f>F162-G162+C162</f>
        <v>42258.0942</v>
      </c>
      <c r="I162" s="107" t="s">
        <v>27</v>
      </c>
      <c r="J162" s="106">
        <f>3.77*6162.2</f>
        <v>23231.494</v>
      </c>
    </row>
    <row r="163" spans="1:10" ht="24">
      <c r="A163" s="192"/>
      <c r="B163" s="74"/>
      <c r="C163" s="70"/>
      <c r="D163" s="70"/>
      <c r="E163" s="77"/>
      <c r="F163" s="75"/>
      <c r="G163" s="76"/>
      <c r="H163" s="69"/>
      <c r="I163" s="165" t="s">
        <v>128</v>
      </c>
      <c r="J163" s="72">
        <v>59426.5</v>
      </c>
    </row>
    <row r="164" spans="1:10" ht="24">
      <c r="A164" s="192"/>
      <c r="B164" s="74"/>
      <c r="C164" s="70"/>
      <c r="D164" s="70"/>
      <c r="E164" s="77"/>
      <c r="F164" s="75"/>
      <c r="G164" s="76"/>
      <c r="H164" s="69"/>
      <c r="I164" s="165" t="s">
        <v>129</v>
      </c>
      <c r="J164" s="72">
        <v>198</v>
      </c>
    </row>
    <row r="165" spans="1:10" ht="13.5" thickBot="1">
      <c r="A165" s="192"/>
      <c r="B165" s="74"/>
      <c r="C165" s="70"/>
      <c r="D165" s="70"/>
      <c r="E165" s="77"/>
      <c r="F165" s="75"/>
      <c r="G165" s="76"/>
      <c r="H165" s="69"/>
      <c r="I165" s="165" t="s">
        <v>130</v>
      </c>
      <c r="J165" s="43">
        <v>2200</v>
      </c>
    </row>
    <row r="166" spans="1:10" ht="13.5" thickBot="1">
      <c r="A166" s="193" t="s">
        <v>18</v>
      </c>
      <c r="B166" s="11">
        <f>18.17*6162.2</f>
        <v>111967.17400000001</v>
      </c>
      <c r="C166" s="16">
        <f>E166-B166</f>
        <v>3055.7959999999875</v>
      </c>
      <c r="D166" s="22"/>
      <c r="E166" s="16">
        <v>115022.97</v>
      </c>
      <c r="F166" s="13">
        <f>B166*1</f>
        <v>111967.17400000001</v>
      </c>
      <c r="G166" s="17">
        <f>(2.669+2.36+0.24+4.52)*6162.2</f>
        <v>60321.775799999996</v>
      </c>
      <c r="H166" s="19">
        <f>F166-G166+C166</f>
        <v>54701.194200000005</v>
      </c>
      <c r="I166" s="107" t="s">
        <v>27</v>
      </c>
      <c r="J166" s="106">
        <f>3.77*6162.2</f>
        <v>23231.494</v>
      </c>
    </row>
    <row r="167" spans="1:10" ht="24">
      <c r="A167" s="192"/>
      <c r="B167" s="50"/>
      <c r="C167" s="51"/>
      <c r="D167" s="51"/>
      <c r="E167" s="58"/>
      <c r="F167" s="53"/>
      <c r="G167" s="52"/>
      <c r="H167" s="54"/>
      <c r="I167" s="166" t="s">
        <v>131</v>
      </c>
      <c r="J167" s="72">
        <v>523</v>
      </c>
    </row>
    <row r="168" spans="1:10" ht="24">
      <c r="A168" s="192"/>
      <c r="B168" s="74"/>
      <c r="C168" s="70"/>
      <c r="D168" s="70"/>
      <c r="E168" s="77"/>
      <c r="F168" s="75"/>
      <c r="G168" s="76"/>
      <c r="H168" s="69"/>
      <c r="I168" s="167" t="s">
        <v>132</v>
      </c>
      <c r="J168" s="68">
        <v>1500</v>
      </c>
    </row>
    <row r="169" spans="1:10" ht="12.75">
      <c r="A169" s="192"/>
      <c r="B169" s="74"/>
      <c r="C169" s="70"/>
      <c r="D169" s="70"/>
      <c r="E169" s="77"/>
      <c r="F169" s="75"/>
      <c r="G169" s="76"/>
      <c r="H169" s="69"/>
      <c r="I169" s="83" t="s">
        <v>134</v>
      </c>
      <c r="J169" s="109">
        <v>1040</v>
      </c>
    </row>
    <row r="170" spans="1:10" ht="36">
      <c r="A170" s="192"/>
      <c r="B170" s="74"/>
      <c r="C170" s="70"/>
      <c r="D170" s="70"/>
      <c r="E170" s="77"/>
      <c r="F170" s="75"/>
      <c r="G170" s="76"/>
      <c r="H170" s="69"/>
      <c r="I170" s="6" t="s">
        <v>154</v>
      </c>
      <c r="J170" s="72">
        <v>1398</v>
      </c>
    </row>
    <row r="171" spans="1:10" ht="12.75">
      <c r="A171" s="192"/>
      <c r="B171" s="74"/>
      <c r="C171" s="70"/>
      <c r="D171" s="70"/>
      <c r="E171" s="77"/>
      <c r="F171" s="75"/>
      <c r="G171" s="76"/>
      <c r="H171" s="69"/>
      <c r="I171" s="40" t="s">
        <v>137</v>
      </c>
      <c r="J171" s="109">
        <v>155</v>
      </c>
    </row>
    <row r="172" spans="1:10" ht="12.75">
      <c r="A172" s="192"/>
      <c r="B172" s="74"/>
      <c r="C172" s="70"/>
      <c r="D172" s="70"/>
      <c r="E172" s="77"/>
      <c r="F172" s="75"/>
      <c r="G172" s="76"/>
      <c r="H172" s="69"/>
      <c r="I172" s="8" t="s">
        <v>138</v>
      </c>
      <c r="J172" s="109">
        <v>150</v>
      </c>
    </row>
    <row r="173" spans="1:10" ht="24">
      <c r="A173" s="192"/>
      <c r="B173" s="74"/>
      <c r="C173" s="70"/>
      <c r="D173" s="70"/>
      <c r="E173" s="77"/>
      <c r="F173" s="75"/>
      <c r="G173" s="76"/>
      <c r="H173" s="69"/>
      <c r="I173" s="167" t="s">
        <v>146</v>
      </c>
      <c r="J173" s="68">
        <v>900.25</v>
      </c>
    </row>
    <row r="174" spans="1:10" ht="13.5" thickBot="1">
      <c r="A174" s="194"/>
      <c r="B174" s="149"/>
      <c r="C174" s="56"/>
      <c r="D174" s="56"/>
      <c r="E174" s="150"/>
      <c r="F174" s="138"/>
      <c r="G174" s="137"/>
      <c r="H174" s="57"/>
      <c r="I174" s="165" t="s">
        <v>133</v>
      </c>
      <c r="J174" s="101">
        <v>132</v>
      </c>
    </row>
    <row r="175" spans="1:10" ht="13.5" thickBot="1">
      <c r="A175" s="191" t="s">
        <v>19</v>
      </c>
      <c r="B175" s="11">
        <f>18.17*6162.2</f>
        <v>111967.17400000001</v>
      </c>
      <c r="C175" s="16">
        <f>E175-B175</f>
        <v>2759.3959999999934</v>
      </c>
      <c r="D175" s="22"/>
      <c r="E175" s="16">
        <v>114726.57</v>
      </c>
      <c r="F175" s="13">
        <f>B175*1</f>
        <v>111967.17400000001</v>
      </c>
      <c r="G175" s="17">
        <f>(2.669+3.96+0.24+4.52)*6162.2</f>
        <v>70181.29579999999</v>
      </c>
      <c r="H175" s="39">
        <f>F175-G175+C175</f>
        <v>44545.274200000014</v>
      </c>
      <c r="I175" s="107" t="s">
        <v>27</v>
      </c>
      <c r="J175" s="106">
        <f>3.77*6162.2</f>
        <v>23231.494</v>
      </c>
    </row>
    <row r="176" spans="1:10" ht="24">
      <c r="A176" s="192"/>
      <c r="B176" s="74"/>
      <c r="C176" s="70"/>
      <c r="D176" s="70"/>
      <c r="E176" s="77"/>
      <c r="F176" s="75"/>
      <c r="G176" s="76"/>
      <c r="H176" s="69"/>
      <c r="I176" s="165" t="s">
        <v>139</v>
      </c>
      <c r="J176" s="72">
        <v>264</v>
      </c>
    </row>
    <row r="177" spans="1:10" ht="24">
      <c r="A177" s="192"/>
      <c r="B177" s="74"/>
      <c r="C177" s="70"/>
      <c r="D177" s="70"/>
      <c r="E177" s="77"/>
      <c r="F177" s="75"/>
      <c r="G177" s="76"/>
      <c r="H177" s="69"/>
      <c r="I177" s="167" t="s">
        <v>155</v>
      </c>
      <c r="J177" s="72">
        <v>1500</v>
      </c>
    </row>
    <row r="178" spans="1:10" ht="12.75">
      <c r="A178" s="192"/>
      <c r="B178" s="74"/>
      <c r="C178" s="70"/>
      <c r="D178" s="70"/>
      <c r="E178" s="77"/>
      <c r="F178" s="75"/>
      <c r="G178" s="76"/>
      <c r="H178" s="69"/>
      <c r="I178" s="40" t="s">
        <v>140</v>
      </c>
      <c r="J178" s="187">
        <v>155</v>
      </c>
    </row>
    <row r="179" spans="1:10" ht="12.75">
      <c r="A179" s="192"/>
      <c r="B179" s="74"/>
      <c r="C179" s="70"/>
      <c r="D179" s="70"/>
      <c r="E179" s="77"/>
      <c r="F179" s="75"/>
      <c r="G179" s="76"/>
      <c r="H179" s="69"/>
      <c r="I179" s="83" t="s">
        <v>141</v>
      </c>
      <c r="J179" s="10">
        <v>300</v>
      </c>
    </row>
    <row r="180" spans="1:10" ht="24">
      <c r="A180" s="192"/>
      <c r="B180" s="74"/>
      <c r="C180" s="70"/>
      <c r="D180" s="70"/>
      <c r="E180" s="77"/>
      <c r="F180" s="75"/>
      <c r="G180" s="76"/>
      <c r="H180" s="69"/>
      <c r="I180" s="174" t="s">
        <v>142</v>
      </c>
      <c r="J180" s="9">
        <v>0</v>
      </c>
    </row>
    <row r="181" spans="1:10" ht="24.75" thickBot="1">
      <c r="A181" s="194"/>
      <c r="B181" s="149"/>
      <c r="C181" s="56"/>
      <c r="D181" s="56"/>
      <c r="E181" s="150"/>
      <c r="F181" s="138"/>
      <c r="G181" s="137"/>
      <c r="H181" s="57"/>
      <c r="I181" s="41" t="s">
        <v>28</v>
      </c>
      <c r="J181" s="12">
        <v>4000</v>
      </c>
    </row>
    <row r="182" spans="1:10" ht="13.5" thickBot="1">
      <c r="A182" s="193" t="s">
        <v>20</v>
      </c>
      <c r="B182" s="11">
        <f>18.17*6162.2</f>
        <v>111967.17400000001</v>
      </c>
      <c r="C182" s="16">
        <f>E182-B182</f>
        <v>10609.195999999982</v>
      </c>
      <c r="D182" s="155"/>
      <c r="E182" s="16">
        <v>122576.37</v>
      </c>
      <c r="F182" s="13">
        <f>B182*1</f>
        <v>111967.17400000001</v>
      </c>
      <c r="G182" s="17">
        <f>(2.669+3.96+0.24+4.52)*6162.2</f>
        <v>70181.29579999999</v>
      </c>
      <c r="H182" s="19">
        <f>F182-G182+C182</f>
        <v>52395.0742</v>
      </c>
      <c r="I182" s="107" t="s">
        <v>27</v>
      </c>
      <c r="J182" s="106">
        <f>3.77*6162.2</f>
        <v>23231.494</v>
      </c>
    </row>
    <row r="183" spans="1:10" ht="26.25" customHeight="1">
      <c r="A183" s="192"/>
      <c r="B183" s="74"/>
      <c r="C183" s="70"/>
      <c r="D183" s="70"/>
      <c r="E183" s="77"/>
      <c r="F183" s="75"/>
      <c r="G183" s="76"/>
      <c r="H183" s="69"/>
      <c r="I183" s="7" t="s">
        <v>143</v>
      </c>
      <c r="J183" s="37">
        <v>880</v>
      </c>
    </row>
    <row r="184" spans="1:10" ht="24">
      <c r="A184" s="192"/>
      <c r="B184" s="74"/>
      <c r="C184" s="70"/>
      <c r="D184" s="70"/>
      <c r="E184" s="77"/>
      <c r="F184" s="75"/>
      <c r="G184" s="76"/>
      <c r="H184" s="69"/>
      <c r="I184" s="165" t="s">
        <v>156</v>
      </c>
      <c r="J184" s="37">
        <v>1378</v>
      </c>
    </row>
    <row r="185" spans="1:10" ht="24">
      <c r="A185" s="192"/>
      <c r="B185" s="74"/>
      <c r="C185" s="70"/>
      <c r="D185" s="70"/>
      <c r="E185" s="77"/>
      <c r="F185" s="75"/>
      <c r="G185" s="76"/>
      <c r="H185" s="69"/>
      <c r="I185" s="165" t="s">
        <v>144</v>
      </c>
      <c r="J185" s="37">
        <v>560</v>
      </c>
    </row>
    <row r="186" spans="1:10" ht="15" customHeight="1">
      <c r="A186" s="192"/>
      <c r="B186" s="74"/>
      <c r="C186" s="70"/>
      <c r="D186" s="70"/>
      <c r="E186" s="77"/>
      <c r="F186" s="75"/>
      <c r="G186" s="76"/>
      <c r="H186" s="69"/>
      <c r="I186" s="176" t="s">
        <v>145</v>
      </c>
      <c r="J186" s="37">
        <v>1050</v>
      </c>
    </row>
    <row r="187" spans="1:10" ht="12.75">
      <c r="A187" s="192"/>
      <c r="B187" s="74"/>
      <c r="C187" s="70"/>
      <c r="D187" s="70"/>
      <c r="E187" s="77"/>
      <c r="F187" s="75"/>
      <c r="G187" s="76"/>
      <c r="H187" s="69"/>
      <c r="I187" s="177" t="s">
        <v>147</v>
      </c>
      <c r="J187" s="115">
        <v>350</v>
      </c>
    </row>
    <row r="188" spans="1:10" ht="13.5" thickBot="1">
      <c r="A188" s="192"/>
      <c r="B188" s="79"/>
      <c r="C188" s="78"/>
      <c r="D188" s="78"/>
      <c r="E188" s="80"/>
      <c r="F188" s="79"/>
      <c r="G188" s="76"/>
      <c r="H188" s="77"/>
      <c r="I188" s="154" t="s">
        <v>97</v>
      </c>
      <c r="J188" s="48">
        <v>16762.3</v>
      </c>
    </row>
    <row r="189" spans="1:10" ht="13.5" thickBot="1">
      <c r="A189" s="2" t="s">
        <v>21</v>
      </c>
      <c r="B189" s="160">
        <f>SUM(B114:B182)-0.03</f>
        <v>1322408.6815712003</v>
      </c>
      <c r="C189" s="163">
        <f>SUM(C114:C182)+0.03</f>
        <v>9355.718428799957</v>
      </c>
      <c r="D189" s="156"/>
      <c r="E189" s="161">
        <f>SUM(E114:E188)</f>
        <v>1331764.4000000004</v>
      </c>
      <c r="F189" s="162">
        <f>SUM(F114:F182)-0.03</f>
        <v>1322408.6815712003</v>
      </c>
      <c r="G189" s="95">
        <f>SUM(G114:G182)</f>
        <v>743580.3495999998</v>
      </c>
      <c r="H189" s="188">
        <f>SUM(H114:H182)</f>
        <v>588184.0504000001</v>
      </c>
      <c r="I189" s="59"/>
      <c r="J189" s="60"/>
    </row>
    <row r="190" spans="1:10" ht="13.5" thickBot="1">
      <c r="A190" s="102"/>
      <c r="B190" s="61"/>
      <c r="C190" s="164"/>
      <c r="D190" s="62"/>
      <c r="E190" s="63"/>
      <c r="F190" s="103"/>
      <c r="G190" s="103"/>
      <c r="H190" s="103"/>
      <c r="I190" s="88" t="s">
        <v>33</v>
      </c>
      <c r="J190" s="49">
        <f>SUM(J114:J188)</f>
        <v>810046.0579999997</v>
      </c>
    </row>
    <row r="191" spans="1:10" ht="13.5" thickBot="1">
      <c r="A191" s="104"/>
      <c r="B191" s="64"/>
      <c r="C191" s="65"/>
      <c r="D191" s="65"/>
      <c r="E191" s="66"/>
      <c r="F191" s="195"/>
      <c r="G191" s="196"/>
      <c r="H191" s="196"/>
      <c r="I191" s="197"/>
      <c r="J191" s="105"/>
    </row>
    <row r="192" spans="1:10" ht="13.5" thickBot="1">
      <c r="A192" s="67"/>
      <c r="B192" s="67"/>
      <c r="C192" s="67"/>
      <c r="D192" s="67"/>
      <c r="E192" s="67"/>
      <c r="F192" s="67"/>
      <c r="G192" s="67"/>
      <c r="H192" s="67"/>
      <c r="I192" s="5" t="s">
        <v>101</v>
      </c>
      <c r="J192" s="98">
        <f>H189+J113-J190</f>
        <v>380580.6048000003</v>
      </c>
    </row>
    <row r="193" spans="1:10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ht="12.75">
      <c r="A194" s="119" t="s">
        <v>57</v>
      </c>
      <c r="B194" s="157"/>
      <c r="C194" s="157"/>
      <c r="D194" s="157"/>
      <c r="E194" s="157"/>
      <c r="F194" s="67"/>
      <c r="G194" s="67"/>
      <c r="H194" s="67"/>
      <c r="I194" s="67"/>
      <c r="J194" s="67"/>
    </row>
    <row r="195" spans="1:10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</row>
  </sheetData>
  <sheetProtection/>
  <mergeCells count="56">
    <mergeCell ref="A62:A67"/>
    <mergeCell ref="A68:A70"/>
    <mergeCell ref="A71:A73"/>
    <mergeCell ref="A74:A80"/>
    <mergeCell ref="A81:A86"/>
    <mergeCell ref="F89:I89"/>
    <mergeCell ref="A18:A25"/>
    <mergeCell ref="A26:A31"/>
    <mergeCell ref="A40:A52"/>
    <mergeCell ref="A53:A61"/>
    <mergeCell ref="A32:A36"/>
    <mergeCell ref="A37:A39"/>
    <mergeCell ref="G4:G5"/>
    <mergeCell ref="H4:H5"/>
    <mergeCell ref="I4:J4"/>
    <mergeCell ref="B6:E6"/>
    <mergeCell ref="A7:A11"/>
    <mergeCell ref="A12:A17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146:A152"/>
    <mergeCell ref="A153:A155"/>
    <mergeCell ref="A108:J108"/>
    <mergeCell ref="A109:J109"/>
    <mergeCell ref="A110:A112"/>
    <mergeCell ref="B110:E110"/>
    <mergeCell ref="F110:J110"/>
    <mergeCell ref="B111:B112"/>
    <mergeCell ref="C111:C112"/>
    <mergeCell ref="D111:D112"/>
    <mergeCell ref="G111:G112"/>
    <mergeCell ref="H111:H112"/>
    <mergeCell ref="I111:J111"/>
    <mergeCell ref="B113:E113"/>
    <mergeCell ref="A114:A119"/>
    <mergeCell ref="A120:A127"/>
    <mergeCell ref="E111:E112"/>
    <mergeCell ref="F111:F112"/>
    <mergeCell ref="A162:A165"/>
    <mergeCell ref="A166:A174"/>
    <mergeCell ref="A175:A181"/>
    <mergeCell ref="A182:A188"/>
    <mergeCell ref="F191:I191"/>
    <mergeCell ref="A128:A132"/>
    <mergeCell ref="A133:A134"/>
    <mergeCell ref="A135:A139"/>
    <mergeCell ref="A140:A145"/>
    <mergeCell ref="A156:A16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  <rowBreaks count="5" manualBreakCount="5">
    <brk id="73" max="9" man="1"/>
    <brk id="107" max="9" man="1"/>
    <brk id="132" max="9" man="1"/>
    <brk id="152" max="9" man="1"/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2022-04-04T06:47:19Z</cp:lastPrinted>
  <dcterms:created xsi:type="dcterms:W3CDTF">2010-06-22T06:42:29Z</dcterms:created>
  <dcterms:modified xsi:type="dcterms:W3CDTF">2022-04-11T09:14:47Z</dcterms:modified>
  <cp:category/>
  <cp:version/>
  <cp:contentType/>
  <cp:contentStatus/>
</cp:coreProperties>
</file>